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eta-budget\обменник\!!!!!_obmennik old\Утверждение отчетов в 2025 году\район\1 квартал 2025 года\для сайта\"/>
    </mc:Choice>
  </mc:AlternateContent>
  <bookViews>
    <workbookView xWindow="192" yWindow="36" windowWidth="13332" windowHeight="6600"/>
  </bookViews>
  <sheets>
    <sheet name="Лист4" sheetId="4" r:id="rId1"/>
  </sheets>
  <definedNames>
    <definedName name="_xlnm.Print_Titles" localSheetId="0">Лист4!$2:$4</definedName>
  </definedNames>
  <calcPr calcId="152511"/>
</workbook>
</file>

<file path=xl/calcChain.xml><?xml version="1.0" encoding="utf-8"?>
<calcChain xmlns="http://schemas.openxmlformats.org/spreadsheetml/2006/main">
  <c r="H58" i="4" l="1"/>
  <c r="H53" i="4"/>
  <c r="H39" i="4"/>
  <c r="H37" i="4"/>
  <c r="H35" i="4"/>
  <c r="H32" i="4"/>
  <c r="H33" i="4"/>
  <c r="H30" i="4"/>
  <c r="H24" i="4"/>
  <c r="H23" i="4"/>
  <c r="H19" i="4"/>
  <c r="H20" i="4"/>
  <c r="H21" i="4"/>
  <c r="H17" i="4"/>
  <c r="H15" i="4"/>
  <c r="H10" i="4"/>
  <c r="H12" i="4"/>
  <c r="H7" i="4"/>
  <c r="H8" i="4"/>
  <c r="H6" i="4"/>
  <c r="F28" i="4" l="1"/>
  <c r="G28" i="4"/>
  <c r="H47" i="4"/>
  <c r="G51" i="4"/>
  <c r="E49" i="4" l="1"/>
  <c r="D49" i="4"/>
  <c r="G47" i="4"/>
  <c r="F47" i="4"/>
  <c r="E44" i="4"/>
  <c r="D44" i="4"/>
  <c r="G46" i="4"/>
  <c r="F46" i="4"/>
  <c r="H44" i="4" l="1"/>
  <c r="D13" i="4"/>
  <c r="D5" i="4"/>
  <c r="E5" i="4"/>
  <c r="G44" i="4" l="1"/>
  <c r="F44" i="4"/>
  <c r="C58" i="4"/>
  <c r="F5" i="4"/>
  <c r="F33" i="4" l="1"/>
  <c r="H14" i="4"/>
  <c r="G14" i="4"/>
  <c r="E13" i="4"/>
  <c r="F17" i="4"/>
  <c r="H13" i="4" l="1"/>
  <c r="F13" i="4"/>
  <c r="G13" i="4"/>
  <c r="H56" i="4"/>
  <c r="H57" i="4"/>
  <c r="H45" i="4"/>
  <c r="E27" i="4"/>
  <c r="G27" i="4" s="1"/>
  <c r="D27" i="4"/>
  <c r="F19" i="4"/>
  <c r="G33" i="4" l="1"/>
  <c r="F56" i="4"/>
  <c r="F57" i="4"/>
  <c r="G56" i="4"/>
  <c r="G57" i="4"/>
  <c r="E36" i="4"/>
  <c r="D54" i="4"/>
  <c r="E54" i="4"/>
  <c r="F6" i="4"/>
  <c r="G45" i="4"/>
  <c r="G32" i="4"/>
  <c r="E29" i="4"/>
  <c r="D29" i="4"/>
  <c r="F32" i="4"/>
  <c r="G9" i="4"/>
  <c r="E52" i="4"/>
  <c r="E39" i="4"/>
  <c r="E22" i="4"/>
  <c r="E16" i="4"/>
  <c r="F7" i="4"/>
  <c r="H26" i="4"/>
  <c r="H31" i="4"/>
  <c r="H38" i="4"/>
  <c r="H40" i="4"/>
  <c r="H41" i="4"/>
  <c r="H42" i="4"/>
  <c r="H48" i="4"/>
  <c r="H50" i="4"/>
  <c r="H55" i="4"/>
  <c r="G6" i="4"/>
  <c r="G7" i="4"/>
  <c r="G8" i="4"/>
  <c r="G10" i="4"/>
  <c r="G11" i="4"/>
  <c r="G12" i="4"/>
  <c r="G15" i="4"/>
  <c r="G17" i="4"/>
  <c r="G18" i="4"/>
  <c r="G19" i="4"/>
  <c r="G20" i="4"/>
  <c r="G21" i="4"/>
  <c r="G23" i="4"/>
  <c r="G24" i="4"/>
  <c r="G25" i="4"/>
  <c r="G26" i="4"/>
  <c r="G30" i="4"/>
  <c r="G31" i="4"/>
  <c r="G34" i="4"/>
  <c r="G35" i="4"/>
  <c r="G37" i="4"/>
  <c r="G38" i="4"/>
  <c r="G40" i="4"/>
  <c r="G41" i="4"/>
  <c r="G42" i="4"/>
  <c r="G43" i="4"/>
  <c r="G48" i="4"/>
  <c r="G50" i="4"/>
  <c r="G53" i="4"/>
  <c r="G55" i="4"/>
  <c r="F8" i="4"/>
  <c r="F10" i="4"/>
  <c r="F11" i="4"/>
  <c r="F12" i="4"/>
  <c r="F15" i="4"/>
  <c r="F18" i="4"/>
  <c r="F20" i="4"/>
  <c r="F21" i="4"/>
  <c r="F23" i="4"/>
  <c r="F24" i="4"/>
  <c r="F26" i="4"/>
  <c r="F30" i="4"/>
  <c r="F31" i="4"/>
  <c r="F34" i="4"/>
  <c r="F35" i="4"/>
  <c r="F37" i="4"/>
  <c r="F38" i="4"/>
  <c r="F40" i="4"/>
  <c r="F41" i="4"/>
  <c r="F42" i="4"/>
  <c r="F48" i="4"/>
  <c r="F50" i="4"/>
  <c r="F53" i="4"/>
  <c r="F55" i="4"/>
  <c r="D52" i="4"/>
  <c r="D39" i="4"/>
  <c r="D36" i="4"/>
  <c r="D22" i="4"/>
  <c r="D16" i="4"/>
  <c r="H16" i="4" l="1"/>
  <c r="D58" i="4"/>
  <c r="E58" i="4"/>
  <c r="G49" i="4"/>
  <c r="F22" i="4"/>
  <c r="F52" i="4"/>
  <c r="F49" i="4"/>
  <c r="F54" i="4"/>
  <c r="H52" i="4"/>
  <c r="G54" i="4"/>
  <c r="F36" i="4"/>
  <c r="F29" i="4"/>
  <c r="F39" i="4"/>
  <c r="H36" i="4"/>
  <c r="H29" i="4"/>
  <c r="G22" i="4"/>
  <c r="F16" i="4"/>
  <c r="H54" i="4"/>
  <c r="G52" i="4"/>
  <c r="H49" i="4"/>
  <c r="G39" i="4"/>
  <c r="G36" i="4"/>
  <c r="G29" i="4"/>
  <c r="H22" i="4"/>
  <c r="G16" i="4"/>
  <c r="H5" i="4"/>
  <c r="G5" i="4"/>
  <c r="F58" i="4" l="1"/>
  <c r="G58" i="4"/>
</calcChain>
</file>

<file path=xl/sharedStrings.xml><?xml version="1.0" encoding="utf-8"?>
<sst xmlns="http://schemas.openxmlformats.org/spreadsheetml/2006/main" count="118" uniqueCount="116">
  <si>
    <t>Прочие 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</si>
  <si>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</si>
  <si>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Обслуживание внутреннего государственного и муниципального долга</t>
  </si>
  <si>
    <t>Периодическая печать и издательства</t>
  </si>
  <si>
    <t>Другие вопросы в области физической культуры и спорта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</si>
  <si>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</si>
  <si>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</si>
  <si>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</si>
  <si>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</si>
  <si>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Другие вопросы в области культуры, кинематографии</t>
  </si>
  <si>
    <t>Культура</t>
  </si>
  <si>
    <t>Другие вопросы в области образования</t>
  </si>
  <si>
    <t>Молодежная политика и оздоровление детей</t>
  </si>
  <si>
    <t>Общее образование</t>
  </si>
  <si>
    <t>Дошкольное образование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</si>
  <si>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</si>
  <si>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</si>
  <si>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</si>
  <si>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</si>
  <si>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Другие вопросы в области национальной экономики</t>
  </si>
  <si>
    <t>Дорожное хозяйство (дорожные фонды)</t>
  </si>
  <si>
    <t>Водное хозяйство</t>
  </si>
  <si>
    <t>Сельское хозяйство и рыболовство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</si>
  <si>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</si>
  <si>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</si>
  <si>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</si>
  <si>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</si>
  <si>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</si>
  <si>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Раздел, подраздел</t>
  </si>
  <si>
    <t>Функционирование высшего должностного лица субъекта Российской Федерации и муниципального образования</t>
  </si>
  <si>
    <t>Транспорт</t>
  </si>
  <si>
    <t>тыс.руб.</t>
  </si>
  <si>
    <t>ИТОГО</t>
  </si>
  <si>
    <t xml:space="preserve">+                              -  </t>
  </si>
  <si>
    <t>%</t>
  </si>
  <si>
    <t>КБК</t>
  </si>
  <si>
    <t>0100</t>
  </si>
  <si>
    <t>0102</t>
  </si>
  <si>
    <t>0103</t>
  </si>
  <si>
    <t>0104</t>
  </si>
  <si>
    <t>0106</t>
  </si>
  <si>
    <t>0111</t>
  </si>
  <si>
    <t>0113</t>
  </si>
  <si>
    <t>0300</t>
  </si>
  <si>
    <t>0400</t>
  </si>
  <si>
    <t>0405</t>
  </si>
  <si>
    <t>0406</t>
  </si>
  <si>
    <t>0408</t>
  </si>
  <si>
    <t>0409</t>
  </si>
  <si>
    <t>0412</t>
  </si>
  <si>
    <t>0500</t>
  </si>
  <si>
    <t>0501</t>
  </si>
  <si>
    <t>0502</t>
  </si>
  <si>
    <t>0503</t>
  </si>
  <si>
    <t>0505</t>
  </si>
  <si>
    <t>0700</t>
  </si>
  <si>
    <t>0701</t>
  </si>
  <si>
    <t>0702</t>
  </si>
  <si>
    <t>0707</t>
  </si>
  <si>
    <t>0709</t>
  </si>
  <si>
    <t>0800</t>
  </si>
  <si>
    <t>0801</t>
  </si>
  <si>
    <t>0804</t>
  </si>
  <si>
    <t>1000</t>
  </si>
  <si>
    <t>1001</t>
  </si>
  <si>
    <t>1003</t>
  </si>
  <si>
    <t>1004</t>
  </si>
  <si>
    <t>1006</t>
  </si>
  <si>
    <t>1100</t>
  </si>
  <si>
    <t>1105</t>
  </si>
  <si>
    <t>1200</t>
  </si>
  <si>
    <t>1202</t>
  </si>
  <si>
    <t>1300</t>
  </si>
  <si>
    <t>1301</t>
  </si>
  <si>
    <t>1400</t>
  </si>
  <si>
    <t>1401</t>
  </si>
  <si>
    <t>1403</t>
  </si>
  <si>
    <t>0105</t>
  </si>
  <si>
    <t>Судебная система</t>
  </si>
  <si>
    <t>Итого по разделу  "Национальная безопасность и правоохранительная деятельность"</t>
  </si>
  <si>
    <t>Итого по разделу "Национальная экономика"</t>
  </si>
  <si>
    <t>Итого по разделу "Жилищно-коммунальное хозяйство"</t>
  </si>
  <si>
    <t>Итого по разделу "Образование"</t>
  </si>
  <si>
    <t>Итого по разделу "Культура, кинематография"</t>
  </si>
  <si>
    <t>Итого по разделу "Общегосударственные вопросы"</t>
  </si>
  <si>
    <t>Итого по разделу  "Социальная политика"</t>
  </si>
  <si>
    <t>Итого по разделу "Физическая культура и спорт"</t>
  </si>
  <si>
    <t>Итого по разделу "Средства массовой информации"</t>
  </si>
  <si>
    <t>Итого по разделу  "Обслуживание государственного и муниципального долга"</t>
  </si>
  <si>
    <t>Итого по разделу "Межбюджетные трансферты бюджетам субъектов РФ и муниципальных образований общего характера"</t>
  </si>
  <si>
    <t>0703</t>
  </si>
  <si>
    <t>Дополнительное образование детей</t>
  </si>
  <si>
    <t>1101</t>
  </si>
  <si>
    <t xml:space="preserve">Физическая культура </t>
  </si>
  <si>
    <t>0705</t>
  </si>
  <si>
    <t>Профессиональная подготовка, переподготовка и повышение квалификации</t>
  </si>
  <si>
    <t>0600</t>
  </si>
  <si>
    <t>Охрана окружающей среды</t>
  </si>
  <si>
    <t>0605</t>
  </si>
  <si>
    <t>Другие вопросы в области охраны окружающей среды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</si>
  <si>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</si>
  <si>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</si>
  <si>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</si>
  <si>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</si>
  <si>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1103</t>
  </si>
  <si>
    <t>Спорт высших достижений</t>
  </si>
  <si>
    <t>1102</t>
  </si>
  <si>
    <t>Массовый спорт</t>
  </si>
  <si>
    <t>1204</t>
  </si>
  <si>
    <t>Другие вопросы в области средств массовой информации</t>
  </si>
  <si>
    <t>Исполнение по расходам бюджета Балаковского муниципального района за 1 квартал  2025 года</t>
  </si>
  <si>
    <t>Исполнение за 1 квартал 2024 года</t>
  </si>
  <si>
    <t>План на 2025 год</t>
  </si>
  <si>
    <t xml:space="preserve">Исполнение за  1 квартал 2025 года </t>
  </si>
  <si>
    <t>% исполнения к  плану 2025 года</t>
  </si>
  <si>
    <t>Изменения к исполнению за 1 квартал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</si>
</sst>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"/>
    <numFmt numFmtId="165" formatCode="000\.00\.000\.0"/>
    <numFmt numFmtId="166" formatCode="#,##0.0"/>
  </numFmts>
  <fonts count="12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25">
    <xf numFmtId="0" fontId="0" fillId="0" borderId="0" xfId="0"/>
    <xf numFmtId="165" fontId="2" fillId="0" borderId="0" xfId="1" applyNumberFormat="1" applyFont="1" applyFill="1" applyBorder="1" applyAlignment="1" applyProtection="1">
      <alignment wrapText="1"/>
      <protection hidden="1"/>
    </xf>
    <xf numFmtId="0" fontId="0" fillId="0" borderId="0" xfId="0" applyBorder="1"/>
    <xf numFmtId="0" fontId="0" fillId="0" borderId="0" xfId="0"/>
    <xf numFmtId="165" fontId="4" fillId="0" borderId="1" xfId="1" applyNumberFormat="1" applyFont="1" applyFill="1" applyBorder="1" applyAlignment="1" applyProtection="1">
      <alignment wrapText="1"/>
      <protection hidden="1"/>
    </xf>
    <xf numFmtId="166" fontId="4" fillId="0" borderId="1" xfId="1" applyNumberFormat="1" applyFont="1" applyFill="1" applyBorder="1" applyAlignment="1" applyProtection="1">
      <alignment wrapText="1"/>
      <protection hidden="1"/>
    </xf>
    <xf numFmtId="164" fontId="5" fillId="0" borderId="1" xfId="1" applyNumberFormat="1" applyFont="1" applyFill="1" applyBorder="1" applyAlignment="1" applyProtection="1">
      <alignment wrapText="1"/>
      <protection hidden="1"/>
    </xf>
    <xf numFmtId="166" fontId="9" fillId="0" borderId="1" xfId="0" applyNumberFormat="1" applyFont="1" applyBorder="1"/>
    <xf numFmtId="166" fontId="9" fillId="0" borderId="1" xfId="0" applyNumberFormat="1" applyFont="1" applyFill="1" applyBorder="1"/>
    <xf numFmtId="166" fontId="10" fillId="0" borderId="1" xfId="0" applyNumberFormat="1" applyFont="1" applyBorder="1"/>
    <xf numFmtId="166" fontId="5" fillId="0" borderId="1" xfId="1" applyNumberFormat="1" applyFont="1" applyFill="1" applyBorder="1" applyAlignment="1" applyProtection="1">
      <alignment wrapText="1"/>
      <protection hidden="1"/>
    </xf>
    <xf numFmtId="0" fontId="0" fillId="0" borderId="0" xfId="0"/>
    <xf numFmtId="0" fontId="0" fillId="0" borderId="0" xfId="0"/>
    <xf numFmtId="0" fontId="6" fillId="0" borderId="0" xfId="0" applyFont="1" applyAlignment="1">
      <alignment horizontal="right"/>
    </xf>
    <xf numFmtId="164" fontId="4" fillId="0" borderId="1" xfId="1" applyNumberFormat="1" applyFont="1" applyFill="1" applyBorder="1" applyAlignment="1" applyProtection="1">
      <alignment wrapText="1"/>
      <protection hidden="1"/>
    </xf>
    <xf numFmtId="49" fontId="11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9" fontId="4" fillId="0" borderId="1" xfId="1" applyNumberFormat="1" applyFont="1" applyFill="1" applyBorder="1" applyAlignment="1" applyProtection="1">
      <alignment horizontal="right" wrapText="1"/>
      <protection hidden="1"/>
    </xf>
    <xf numFmtId="49" fontId="5" fillId="0" borderId="1" xfId="1" applyNumberFormat="1" applyFont="1" applyFill="1" applyBorder="1" applyAlignment="1" applyProtection="1">
      <alignment horizontal="right" wrapText="1"/>
      <protection hidden="1"/>
    </xf>
    <xf numFmtId="166" fontId="9" fillId="2" borderId="1" xfId="0" applyNumberFormat="1" applyFont="1" applyFill="1" applyBorder="1"/>
    <xf numFmtId="166" fontId="10" fillId="0" borderId="1" xfId="0" applyNumberFormat="1" applyFont="1" applyFill="1" applyBorder="1"/>
    <xf numFmtId="166" fontId="5" fillId="0" borderId="1" xfId="0" applyNumberFormat="1" applyFont="1" applyFill="1" applyBorder="1"/>
    <xf numFmtId="0" fontId="10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</cellXfs>
  <cellStyles count="6">
    <cellStyle name="Обычный" xfId="0" builtinId="0"/>
    <cellStyle name="Обычный 2" xfId="1"/>
    <cellStyle name="Обычный 2 2" xfId="2"/>
    <cellStyle name="Обычный 2 3" xfId="3"/>
    <cellStyle name="Обычный 2 4" xfId="4"/>
    <cellStyle name="Обычный 2 5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4"/>
  <sheetViews>
    <sheetView tabSelected="1" zoomScale="90" zoomScaleNormal="9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I61" sqref="I61"/>
    </sheetView>
  </sheetViews>
  <sheetFormatPr defaultRowHeight="13.8"/>
  <cols>
    <col min="1" max="1" width="78.8984375" customWidth="1"/>
    <col min="2" max="2" width="12.69921875" style="12" customWidth="1"/>
    <col min="3" max="3" width="18" customWidth="1"/>
    <col min="4" max="4" width="16.69921875" customWidth="1"/>
    <col min="5" max="5" width="18" customWidth="1"/>
    <col min="6" max="6" width="17.19921875" customWidth="1"/>
    <col min="7" max="7" width="16.09765625" customWidth="1"/>
    <col min="8" max="8" width="11.59765625" customWidth="1"/>
  </cols>
  <sheetData>
    <row r="1" spans="1:13" s="12" customFormat="1" ht="17.399999999999999">
      <c r="A1" s="22" t="s">
        <v>110</v>
      </c>
      <c r="B1" s="22"/>
      <c r="C1" s="22"/>
      <c r="D1" s="22"/>
      <c r="E1" s="22"/>
      <c r="F1" s="22"/>
      <c r="G1" s="22"/>
      <c r="H1" s="22"/>
    </row>
    <row r="2" spans="1:13">
      <c r="H2" s="13" t="s">
        <v>31</v>
      </c>
    </row>
    <row r="3" spans="1:13" s="12" customFormat="1" ht="51.6" customHeight="1">
      <c r="A3" s="24" t="s">
        <v>28</v>
      </c>
      <c r="B3" s="24" t="s">
        <v>35</v>
      </c>
      <c r="C3" s="24" t="s">
        <v>111</v>
      </c>
      <c r="D3" s="24" t="s">
        <v>112</v>
      </c>
      <c r="E3" s="24" t="s">
        <v>113</v>
      </c>
      <c r="F3" s="23" t="s">
        <v>114</v>
      </c>
      <c r="G3" s="23" t="s">
        <v>115</v>
      </c>
      <c r="H3" s="23"/>
    </row>
    <row r="4" spans="1:13" ht="61.2" customHeight="1">
      <c r="A4" s="24"/>
      <c r="B4" s="24"/>
      <c r="C4" s="24"/>
      <c r="D4" s="24"/>
      <c r="E4" s="24"/>
      <c r="F4" s="23"/>
      <c r="G4" s="15" t="s">
        <v>33</v>
      </c>
      <c r="H4" s="16" t="s">
        <v>34</v>
      </c>
      <c r="I4" s="12"/>
    </row>
    <row r="5" spans="1:13" ht="26.4" customHeight="1">
      <c r="A5" s="4" t="s">
        <v>84</v>
      </c>
      <c r="B5" s="17" t="s">
        <v>36</v>
      </c>
      <c r="C5" s="5">
        <v>90714.9</v>
      </c>
      <c r="D5" s="5">
        <f t="shared" ref="D5:E5" si="0">SUM(D6:D12)</f>
        <v>597017</v>
      </c>
      <c r="E5" s="5">
        <f t="shared" si="0"/>
        <v>117297.60000000001</v>
      </c>
      <c r="F5" s="5">
        <f>E5/D5%</f>
        <v>19.647279725702955</v>
      </c>
      <c r="G5" s="5">
        <f>E5-C5</f>
        <v>26582.700000000012</v>
      </c>
      <c r="H5" s="5">
        <f>E5/C5%</f>
        <v>129.30356534593548</v>
      </c>
      <c r="I5" s="1"/>
      <c r="J5" s="1"/>
      <c r="K5" s="1"/>
      <c r="L5" s="1"/>
      <c r="M5" s="2"/>
    </row>
    <row r="6" spans="1:13" s="3" customFormat="1" ht="43.8" customHeight="1">
      <c r="A6" s="6" t="s">
        <v>29</v>
      </c>
      <c r="B6" s="18" t="s">
        <v>37</v>
      </c>
      <c r="C6" s="7">
        <v>1163</v>
      </c>
      <c r="D6" s="8">
        <v>3817.5</v>
      </c>
      <c r="E6" s="8">
        <v>1082.7</v>
      </c>
      <c r="F6" s="7">
        <f t="shared" ref="F6:F57" si="1">E6/D6%</f>
        <v>28.361493123772107</v>
      </c>
      <c r="G6" s="10">
        <f t="shared" ref="G6:G58" si="2">E6-C6</f>
        <v>-80.299999999999955</v>
      </c>
      <c r="H6" s="7">
        <f>E6/C6%</f>
        <v>93.095442820292348</v>
      </c>
      <c r="I6" s="1"/>
      <c r="J6" s="1"/>
      <c r="K6" s="1"/>
      <c r="L6" s="1"/>
      <c r="M6" s="2"/>
    </row>
    <row r="7" spans="1:13" ht="61.8" customHeight="1">
      <c r="A7" s="6" t="s">
        <v>27</v>
      </c>
      <c r="B7" s="18" t="s">
        <v>38</v>
      </c>
      <c r="C7" s="7">
        <v>1326.7</v>
      </c>
      <c r="D7" s="8">
        <v>7040.3</v>
      </c>
      <c r="E7" s="8">
        <v>1972.9</v>
      </c>
      <c r="F7" s="7">
        <f t="shared" si="1"/>
        <v>28.022953567319572</v>
      </c>
      <c r="G7" s="7">
        <f t="shared" si="2"/>
        <v>646.20000000000005</v>
      </c>
      <c r="H7" s="7">
        <f t="shared" ref="H7:H12" si="3">E7/C7%</f>
        <v>148.70731891158513</v>
      </c>
      <c r="I7" s="2"/>
      <c r="J7" s="2"/>
      <c r="K7" s="2"/>
      <c r="L7" s="2"/>
      <c r="M7" s="2"/>
    </row>
    <row r="8" spans="1:13" ht="52.8" customHeight="1">
      <c r="A8" s="6" t="s">
        <v>26</v>
      </c>
      <c r="B8" s="18" t="s">
        <v>39</v>
      </c>
      <c r="C8" s="7">
        <v>28293.4</v>
      </c>
      <c r="D8" s="8">
        <v>142283.29999999999</v>
      </c>
      <c r="E8" s="8">
        <v>41199</v>
      </c>
      <c r="F8" s="7">
        <f t="shared" si="1"/>
        <v>28.955611797027483</v>
      </c>
      <c r="G8" s="7">
        <f t="shared" si="2"/>
        <v>12905.599999999999</v>
      </c>
      <c r="H8" s="7">
        <f t="shared" si="3"/>
        <v>145.61346462425865</v>
      </c>
      <c r="I8" s="2"/>
      <c r="J8" s="2"/>
      <c r="K8" s="2"/>
      <c r="L8" s="2"/>
      <c r="M8" s="2"/>
    </row>
    <row r="9" spans="1:13" s="12" customFormat="1" ht="28.2" customHeight="1">
      <c r="A9" s="6" t="s">
        <v>78</v>
      </c>
      <c r="B9" s="18" t="s">
        <v>77</v>
      </c>
      <c r="C9" s="7">
        <v>0</v>
      </c>
      <c r="D9" s="8">
        <v>28.9</v>
      </c>
      <c r="E9" s="8">
        <v>0</v>
      </c>
      <c r="F9" s="7">
        <v>0</v>
      </c>
      <c r="G9" s="7">
        <f t="shared" si="2"/>
        <v>0</v>
      </c>
      <c r="H9" s="7"/>
      <c r="I9" s="2"/>
      <c r="J9" s="2"/>
      <c r="K9" s="2"/>
      <c r="L9" s="2"/>
      <c r="M9" s="2"/>
    </row>
    <row r="10" spans="1:13" ht="41.4" customHeight="1">
      <c r="A10" s="6" t="s">
        <v>25</v>
      </c>
      <c r="B10" s="18" t="s">
        <v>40</v>
      </c>
      <c r="C10" s="7">
        <v>13362.7</v>
      </c>
      <c r="D10" s="8">
        <v>75348.100000000006</v>
      </c>
      <c r="E10" s="8">
        <v>21685.5</v>
      </c>
      <c r="F10" s="7">
        <f t="shared" si="1"/>
        <v>28.780420475101558</v>
      </c>
      <c r="G10" s="7">
        <f t="shared" si="2"/>
        <v>8322.7999999999993</v>
      </c>
      <c r="H10" s="7">
        <f t="shared" si="3"/>
        <v>162.28381988669952</v>
      </c>
      <c r="I10" s="2"/>
      <c r="J10" s="2"/>
      <c r="K10" s="2"/>
      <c r="L10" s="2"/>
      <c r="M10" s="2"/>
    </row>
    <row r="11" spans="1:13" ht="27" customHeight="1">
      <c r="A11" s="6" t="s">
        <v>24</v>
      </c>
      <c r="B11" s="18" t="s">
        <v>41</v>
      </c>
      <c r="C11" s="7"/>
      <c r="D11" s="8">
        <v>23597.5</v>
      </c>
      <c r="E11" s="8">
        <v>0</v>
      </c>
      <c r="F11" s="7">
        <f t="shared" si="1"/>
        <v>0</v>
      </c>
      <c r="G11" s="7">
        <f t="shared" si="2"/>
        <v>0</v>
      </c>
      <c r="H11" s="7"/>
      <c r="I11" s="2"/>
      <c r="J11" s="2"/>
      <c r="K11" s="2"/>
      <c r="L11" s="2"/>
      <c r="M11" s="2"/>
    </row>
    <row r="12" spans="1:13" ht="28.2" customHeight="1">
      <c r="A12" s="6" t="s">
        <v>23</v>
      </c>
      <c r="B12" s="18" t="s">
        <v>42</v>
      </c>
      <c r="C12" s="8">
        <v>46569.1</v>
      </c>
      <c r="D12" s="8">
        <v>344901.4</v>
      </c>
      <c r="E12" s="8">
        <v>51357.5</v>
      </c>
      <c r="F12" s="8">
        <f t="shared" si="1"/>
        <v>14.890487542236709</v>
      </c>
      <c r="G12" s="8">
        <f t="shared" si="2"/>
        <v>4788.4000000000015</v>
      </c>
      <c r="H12" s="7">
        <f t="shared" si="3"/>
        <v>110.28235460852798</v>
      </c>
      <c r="I12" s="2"/>
      <c r="J12" s="2"/>
      <c r="K12" s="2"/>
      <c r="L12" s="2"/>
      <c r="M12" s="2"/>
    </row>
    <row r="13" spans="1:13" ht="34.799999999999997" customHeight="1">
      <c r="A13" s="4" t="s">
        <v>79</v>
      </c>
      <c r="B13" s="17" t="s">
        <v>43</v>
      </c>
      <c r="C13" s="5">
        <v>4283.3</v>
      </c>
      <c r="D13" s="5">
        <f>D14+D15</f>
        <v>25017.5</v>
      </c>
      <c r="E13" s="5">
        <f t="shared" ref="E13" si="4">E14+E15</f>
        <v>4844</v>
      </c>
      <c r="F13" s="5">
        <f>E13/D13%</f>
        <v>19.362446287598679</v>
      </c>
      <c r="G13" s="5">
        <f>E13-C13</f>
        <v>560.69999999999982</v>
      </c>
      <c r="H13" s="9">
        <f>E13/C13%</f>
        <v>113.09037424415754</v>
      </c>
      <c r="I13" s="1"/>
      <c r="J13" s="1"/>
      <c r="K13" s="1"/>
      <c r="L13" s="1"/>
      <c r="M13" s="2"/>
    </row>
    <row r="14" spans="1:13" s="12" customFormat="1" ht="57" hidden="1" customHeight="1">
      <c r="A14" s="6" t="s">
        <v>103</v>
      </c>
      <c r="B14" s="18" t="s">
        <v>102</v>
      </c>
      <c r="C14" s="7"/>
      <c r="D14" s="8"/>
      <c r="E14" s="8"/>
      <c r="F14" s="7"/>
      <c r="G14" s="7">
        <f t="shared" si="2"/>
        <v>0</v>
      </c>
      <c r="H14" s="7" t="e">
        <f t="shared" ref="H6:H58" si="5">E14/C14%</f>
        <v>#DIV/0!</v>
      </c>
      <c r="I14" s="2"/>
      <c r="J14" s="2"/>
      <c r="K14" s="2"/>
      <c r="L14" s="2"/>
      <c r="M14" s="2"/>
    </row>
    <row r="15" spans="1:13" ht="57" customHeight="1">
      <c r="A15" s="6" t="s">
        <v>101</v>
      </c>
      <c r="B15" s="18" t="s">
        <v>100</v>
      </c>
      <c r="C15" s="7">
        <v>4283.3</v>
      </c>
      <c r="D15" s="8">
        <v>25017.5</v>
      </c>
      <c r="E15" s="8">
        <v>4844</v>
      </c>
      <c r="F15" s="7">
        <f t="shared" si="1"/>
        <v>19.362446287598679</v>
      </c>
      <c r="G15" s="7">
        <f t="shared" si="2"/>
        <v>560.69999999999982</v>
      </c>
      <c r="H15" s="7">
        <f>E15/C15%</f>
        <v>113.09037424415754</v>
      </c>
      <c r="I15" s="2"/>
      <c r="J15" s="2"/>
      <c r="K15" s="2"/>
      <c r="L15" s="2"/>
      <c r="M15" s="2"/>
    </row>
    <row r="16" spans="1:13" ht="17.399999999999999">
      <c r="A16" s="4" t="s">
        <v>80</v>
      </c>
      <c r="B16" s="17" t="s">
        <v>44</v>
      </c>
      <c r="C16" s="5">
        <v>64324</v>
      </c>
      <c r="D16" s="5">
        <f>SUM(D17:D21)</f>
        <v>332754.30000000005</v>
      </c>
      <c r="E16" s="5">
        <f>SUM(E17:E21)</f>
        <v>22333.4</v>
      </c>
      <c r="F16" s="5">
        <f t="shared" si="1"/>
        <v>6.7116788573430899</v>
      </c>
      <c r="G16" s="5">
        <f t="shared" si="2"/>
        <v>-41990.6</v>
      </c>
      <c r="H16" s="9">
        <f t="shared" si="5"/>
        <v>34.720166656302467</v>
      </c>
      <c r="I16" s="1"/>
      <c r="J16" s="1"/>
      <c r="K16" s="1"/>
      <c r="L16" s="1"/>
      <c r="M16" s="2"/>
    </row>
    <row r="17" spans="1:13" ht="18">
      <c r="A17" s="6" t="s">
        <v>22</v>
      </c>
      <c r="B17" s="18" t="s">
        <v>45</v>
      </c>
      <c r="C17" s="7">
        <v>5230.5</v>
      </c>
      <c r="D17" s="8">
        <v>5842</v>
      </c>
      <c r="E17" s="8">
        <v>878.1</v>
      </c>
      <c r="F17" s="7">
        <f t="shared" si="1"/>
        <v>15.030811365970559</v>
      </c>
      <c r="G17" s="7">
        <f t="shared" si="2"/>
        <v>-4352.3999999999996</v>
      </c>
      <c r="H17" s="7">
        <f>E17/C17%</f>
        <v>16.788069974189849</v>
      </c>
      <c r="I17" s="2"/>
      <c r="J17" s="2"/>
      <c r="K17" s="2"/>
      <c r="L17" s="2"/>
      <c r="M17" s="2"/>
    </row>
    <row r="18" spans="1:13" ht="18">
      <c r="A18" s="6" t="s">
        <v>21</v>
      </c>
      <c r="B18" s="18" t="s">
        <v>46</v>
      </c>
      <c r="C18" s="7">
        <v>0</v>
      </c>
      <c r="D18" s="8">
        <v>2626.8</v>
      </c>
      <c r="E18" s="8">
        <v>0</v>
      </c>
      <c r="F18" s="7">
        <f t="shared" si="1"/>
        <v>0</v>
      </c>
      <c r="G18" s="7">
        <f t="shared" si="2"/>
        <v>0</v>
      </c>
      <c r="H18" s="7"/>
      <c r="I18" s="2"/>
      <c r="J18" s="2"/>
      <c r="K18" s="2"/>
      <c r="L18" s="2"/>
      <c r="M18" s="2"/>
    </row>
    <row r="19" spans="1:13" s="11" customFormat="1" ht="18">
      <c r="A19" s="6" t="s">
        <v>30</v>
      </c>
      <c r="B19" s="18" t="s">
        <v>47</v>
      </c>
      <c r="C19" s="7">
        <v>10539.9</v>
      </c>
      <c r="D19" s="21">
        <v>56568.6</v>
      </c>
      <c r="E19" s="8">
        <v>11616.2</v>
      </c>
      <c r="F19" s="7">
        <f t="shared" si="1"/>
        <v>20.534713604367088</v>
      </c>
      <c r="G19" s="7">
        <f t="shared" si="2"/>
        <v>1076.3000000000011</v>
      </c>
      <c r="H19" s="7">
        <f t="shared" ref="H18:H21" si="6">E19/C19%</f>
        <v>110.21167183749372</v>
      </c>
      <c r="I19" s="2"/>
      <c r="J19" s="2"/>
      <c r="K19" s="2"/>
      <c r="L19" s="2"/>
      <c r="M19" s="2"/>
    </row>
    <row r="20" spans="1:13" ht="18">
      <c r="A20" s="6" t="s">
        <v>20</v>
      </c>
      <c r="B20" s="18" t="s">
        <v>48</v>
      </c>
      <c r="C20" s="7">
        <v>46472.9</v>
      </c>
      <c r="D20" s="8">
        <v>256861.5</v>
      </c>
      <c r="E20" s="8">
        <v>7614.2</v>
      </c>
      <c r="F20" s="7">
        <f t="shared" si="1"/>
        <v>2.9643212392670759</v>
      </c>
      <c r="G20" s="7">
        <f t="shared" si="2"/>
        <v>-38858.700000000004</v>
      </c>
      <c r="H20" s="7">
        <f t="shared" si="6"/>
        <v>16.384172281049814</v>
      </c>
      <c r="I20" s="2"/>
      <c r="J20" s="2"/>
      <c r="K20" s="2"/>
      <c r="L20" s="2"/>
      <c r="M20" s="2"/>
    </row>
    <row r="21" spans="1:13" ht="18">
      <c r="A21" s="6" t="s">
        <v>19</v>
      </c>
      <c r="B21" s="18" t="s">
        <v>49</v>
      </c>
      <c r="C21" s="7">
        <v>2080.6999999999998</v>
      </c>
      <c r="D21" s="8">
        <v>10855.4</v>
      </c>
      <c r="E21" s="8">
        <v>2224.9</v>
      </c>
      <c r="F21" s="7">
        <f t="shared" si="1"/>
        <v>20.495790113676144</v>
      </c>
      <c r="G21" s="7">
        <f t="shared" si="2"/>
        <v>144.20000000000027</v>
      </c>
      <c r="H21" s="7">
        <f t="shared" si="6"/>
        <v>106.93035997500843</v>
      </c>
      <c r="I21" s="2"/>
      <c r="J21" s="2"/>
      <c r="K21" s="2"/>
      <c r="L21" s="2"/>
      <c r="M21" s="2"/>
    </row>
    <row r="22" spans="1:13" ht="17.399999999999999">
      <c r="A22" s="4" t="s">
        <v>81</v>
      </c>
      <c r="B22" s="17" t="s">
        <v>50</v>
      </c>
      <c r="C22" s="5">
        <v>12491.900000000001</v>
      </c>
      <c r="D22" s="5">
        <f>D23+D24+D25+D26</f>
        <v>104622.5</v>
      </c>
      <c r="E22" s="5">
        <f>E23+E24+E25+E26</f>
        <v>20196.599999999999</v>
      </c>
      <c r="F22" s="5">
        <f t="shared" si="1"/>
        <v>19.304260555807787</v>
      </c>
      <c r="G22" s="5">
        <f t="shared" si="2"/>
        <v>7704.6999999999971</v>
      </c>
      <c r="H22" s="5">
        <f t="shared" si="5"/>
        <v>161.6775670634571</v>
      </c>
      <c r="I22" s="1"/>
      <c r="J22" s="1"/>
      <c r="K22" s="1"/>
      <c r="L22" s="1"/>
      <c r="M22" s="2"/>
    </row>
    <row r="23" spans="1:13" ht="18">
      <c r="A23" s="6" t="s">
        <v>18</v>
      </c>
      <c r="B23" s="18" t="s">
        <v>51</v>
      </c>
      <c r="C23" s="7">
        <v>1002.8</v>
      </c>
      <c r="D23" s="8">
        <v>17177.5</v>
      </c>
      <c r="E23" s="8">
        <v>2376.4</v>
      </c>
      <c r="F23" s="7">
        <f t="shared" si="1"/>
        <v>13.834376364430215</v>
      </c>
      <c r="G23" s="7">
        <f t="shared" si="2"/>
        <v>1373.6000000000001</v>
      </c>
      <c r="H23" s="7">
        <f>E23/C23%</f>
        <v>236.97646589549265</v>
      </c>
      <c r="I23" s="2"/>
      <c r="J23" s="2"/>
      <c r="K23" s="2"/>
      <c r="L23" s="2"/>
      <c r="M23" s="2"/>
    </row>
    <row r="24" spans="1:13" ht="18">
      <c r="A24" s="6" t="s">
        <v>17</v>
      </c>
      <c r="B24" s="18" t="s">
        <v>52</v>
      </c>
      <c r="C24" s="7">
        <v>11.5</v>
      </c>
      <c r="D24" s="8">
        <v>4189.8</v>
      </c>
      <c r="E24" s="8">
        <v>0</v>
      </c>
      <c r="F24" s="7">
        <f t="shared" si="1"/>
        <v>0</v>
      </c>
      <c r="G24" s="7">
        <f t="shared" si="2"/>
        <v>-11.5</v>
      </c>
      <c r="H24" s="7">
        <f>E24/C24%</f>
        <v>0</v>
      </c>
      <c r="I24" s="2"/>
      <c r="J24" s="2"/>
      <c r="K24" s="2"/>
      <c r="L24" s="2"/>
      <c r="M24" s="2"/>
    </row>
    <row r="25" spans="1:13" ht="18">
      <c r="A25" s="6" t="s">
        <v>16</v>
      </c>
      <c r="B25" s="18" t="s">
        <v>53</v>
      </c>
      <c r="C25" s="7">
        <v>7110.1</v>
      </c>
      <c r="D25" s="8">
        <v>58573.8</v>
      </c>
      <c r="E25" s="8">
        <v>12329.4</v>
      </c>
      <c r="F25" s="7">
        <v>0</v>
      </c>
      <c r="G25" s="7">
        <f t="shared" si="2"/>
        <v>5219.2999999999993</v>
      </c>
      <c r="H25" s="7">
        <v>0</v>
      </c>
      <c r="I25" s="2"/>
      <c r="J25" s="2"/>
      <c r="K25" s="2"/>
      <c r="L25" s="2"/>
      <c r="M25" s="2"/>
    </row>
    <row r="26" spans="1:13" ht="18.600000000000001" customHeight="1">
      <c r="A26" s="6" t="s">
        <v>15</v>
      </c>
      <c r="B26" s="18" t="s">
        <v>54</v>
      </c>
      <c r="C26" s="7">
        <v>4367.5</v>
      </c>
      <c r="D26" s="8">
        <v>24681.4</v>
      </c>
      <c r="E26" s="8">
        <v>5490.8</v>
      </c>
      <c r="F26" s="7">
        <f>E26/D26%</f>
        <v>22.246712098989523</v>
      </c>
      <c r="G26" s="7">
        <f t="shared" si="2"/>
        <v>1123.3000000000002</v>
      </c>
      <c r="H26" s="7">
        <f t="shared" si="5"/>
        <v>125.71951917572983</v>
      </c>
      <c r="I26" s="2"/>
      <c r="J26" s="2"/>
      <c r="K26" s="2"/>
      <c r="L26" s="2"/>
      <c r="M26" s="2"/>
    </row>
    <row r="27" spans="1:13" s="12" customFormat="1" ht="18">
      <c r="A27" s="4" t="s">
        <v>97</v>
      </c>
      <c r="B27" s="17" t="s">
        <v>96</v>
      </c>
      <c r="C27" s="5">
        <v>0</v>
      </c>
      <c r="D27" s="5">
        <f>D28</f>
        <v>10903</v>
      </c>
      <c r="E27" s="5">
        <f t="shared" ref="E27" si="7">E28</f>
        <v>0</v>
      </c>
      <c r="F27" s="7"/>
      <c r="G27" s="9">
        <f t="shared" si="2"/>
        <v>0</v>
      </c>
      <c r="H27" s="9">
        <v>0</v>
      </c>
      <c r="I27" s="1"/>
      <c r="J27" s="1"/>
      <c r="K27" s="1"/>
      <c r="L27" s="1"/>
      <c r="M27" s="2"/>
    </row>
    <row r="28" spans="1:13" s="12" customFormat="1" ht="27.6" customHeight="1">
      <c r="A28" s="6" t="s">
        <v>99</v>
      </c>
      <c r="B28" s="18" t="s">
        <v>98</v>
      </c>
      <c r="C28" s="7">
        <v>0</v>
      </c>
      <c r="D28" s="8">
        <v>10903</v>
      </c>
      <c r="E28" s="8">
        <v>0</v>
      </c>
      <c r="F28" s="7">
        <f>E28/D28%</f>
        <v>0</v>
      </c>
      <c r="G28" s="7">
        <f t="shared" si="2"/>
        <v>0</v>
      </c>
      <c r="H28" s="7">
        <v>0</v>
      </c>
      <c r="I28" s="2"/>
      <c r="J28" s="2"/>
      <c r="K28" s="2"/>
      <c r="L28" s="2"/>
      <c r="M28" s="2"/>
    </row>
    <row r="29" spans="1:13" ht="17.399999999999999">
      <c r="A29" s="4" t="s">
        <v>82</v>
      </c>
      <c r="B29" s="17" t="s">
        <v>55</v>
      </c>
      <c r="C29" s="5">
        <v>689861.9</v>
      </c>
      <c r="D29" s="5">
        <f>SUM(D30:D35)</f>
        <v>3478724.6000000006</v>
      </c>
      <c r="E29" s="5">
        <f>SUM(E30:E35)</f>
        <v>698589.29999999993</v>
      </c>
      <c r="F29" s="5">
        <f t="shared" si="1"/>
        <v>20.081765023882596</v>
      </c>
      <c r="G29" s="5">
        <f t="shared" si="2"/>
        <v>8727.3999999999069</v>
      </c>
      <c r="H29" s="5">
        <f t="shared" si="5"/>
        <v>101.26509378181342</v>
      </c>
      <c r="I29" s="1"/>
      <c r="J29" s="1"/>
      <c r="K29" s="1"/>
      <c r="L29" s="1"/>
      <c r="M29" s="2"/>
    </row>
    <row r="30" spans="1:13" ht="18">
      <c r="A30" s="6" t="s">
        <v>14</v>
      </c>
      <c r="B30" s="18" t="s">
        <v>56</v>
      </c>
      <c r="C30" s="7">
        <v>228525.6</v>
      </c>
      <c r="D30" s="8">
        <v>1150021.1000000001</v>
      </c>
      <c r="E30" s="8">
        <v>220038.9</v>
      </c>
      <c r="F30" s="7">
        <f t="shared" si="1"/>
        <v>19.133466333791613</v>
      </c>
      <c r="G30" s="7">
        <f t="shared" si="2"/>
        <v>-8486.7000000000116</v>
      </c>
      <c r="H30" s="7">
        <f>E30/C30%</f>
        <v>96.286324157993675</v>
      </c>
      <c r="I30" s="2"/>
      <c r="J30" s="2"/>
      <c r="K30" s="2"/>
      <c r="L30" s="2"/>
      <c r="M30" s="2"/>
    </row>
    <row r="31" spans="1:13" ht="18">
      <c r="A31" s="6" t="s">
        <v>13</v>
      </c>
      <c r="B31" s="18" t="s">
        <v>57</v>
      </c>
      <c r="C31" s="7">
        <v>374172.6</v>
      </c>
      <c r="D31" s="8">
        <v>1871647.3</v>
      </c>
      <c r="E31" s="8">
        <v>388337.2</v>
      </c>
      <c r="F31" s="7">
        <f t="shared" si="1"/>
        <v>20.748417717376558</v>
      </c>
      <c r="G31" s="7">
        <f t="shared" si="2"/>
        <v>14164.600000000035</v>
      </c>
      <c r="H31" s="7">
        <f t="shared" si="5"/>
        <v>103.78557916854416</v>
      </c>
      <c r="I31" s="2"/>
      <c r="J31" s="2"/>
      <c r="K31" s="2"/>
      <c r="L31" s="2"/>
      <c r="M31" s="2"/>
    </row>
    <row r="32" spans="1:13" s="12" customFormat="1" ht="18" customHeight="1">
      <c r="A32" s="6" t="s">
        <v>91</v>
      </c>
      <c r="B32" s="18" t="s">
        <v>90</v>
      </c>
      <c r="C32" s="7">
        <v>48604.1</v>
      </c>
      <c r="D32" s="8">
        <v>194735.4</v>
      </c>
      <c r="E32" s="8">
        <v>41392.6</v>
      </c>
      <c r="F32" s="7">
        <f t="shared" si="1"/>
        <v>21.255816867400583</v>
      </c>
      <c r="G32" s="7">
        <f t="shared" si="2"/>
        <v>-7211.5</v>
      </c>
      <c r="H32" s="7">
        <f t="shared" si="5"/>
        <v>85.162774333852497</v>
      </c>
      <c r="I32" s="2"/>
      <c r="J32" s="2"/>
      <c r="K32" s="2"/>
      <c r="L32" s="2"/>
      <c r="M32" s="2"/>
    </row>
    <row r="33" spans="1:13" s="12" customFormat="1" ht="33" customHeight="1">
      <c r="A33" s="6" t="s">
        <v>95</v>
      </c>
      <c r="B33" s="18" t="s">
        <v>94</v>
      </c>
      <c r="C33" s="7">
        <v>1.8</v>
      </c>
      <c r="D33" s="8">
        <v>181.2</v>
      </c>
      <c r="E33" s="8">
        <v>114.6</v>
      </c>
      <c r="F33" s="7">
        <f t="shared" si="1"/>
        <v>63.245033112582782</v>
      </c>
      <c r="G33" s="7">
        <f t="shared" si="2"/>
        <v>112.8</v>
      </c>
      <c r="H33" s="7">
        <f t="shared" si="5"/>
        <v>6366.6666666666652</v>
      </c>
      <c r="I33" s="2"/>
      <c r="J33" s="2"/>
      <c r="K33" s="2"/>
      <c r="L33" s="2"/>
      <c r="M33" s="2"/>
    </row>
    <row r="34" spans="1:13" ht="18">
      <c r="A34" s="6" t="s">
        <v>12</v>
      </c>
      <c r="B34" s="18" t="s">
        <v>58</v>
      </c>
      <c r="C34" s="7"/>
      <c r="D34" s="8">
        <v>5526.5</v>
      </c>
      <c r="E34" s="8">
        <v>14.6</v>
      </c>
      <c r="F34" s="7">
        <f t="shared" si="1"/>
        <v>0.26418167013480504</v>
      </c>
      <c r="G34" s="7">
        <f t="shared" si="2"/>
        <v>14.6</v>
      </c>
      <c r="H34" s="7"/>
      <c r="I34" s="2"/>
      <c r="J34" s="2"/>
      <c r="K34" s="2"/>
      <c r="L34" s="2"/>
      <c r="M34" s="2"/>
    </row>
    <row r="35" spans="1:13" ht="18">
      <c r="A35" s="6" t="s">
        <v>11</v>
      </c>
      <c r="B35" s="18" t="s">
        <v>59</v>
      </c>
      <c r="C35" s="7">
        <v>38557.800000000003</v>
      </c>
      <c r="D35" s="8">
        <v>256613.1</v>
      </c>
      <c r="E35" s="8">
        <v>48691.4</v>
      </c>
      <c r="F35" s="7">
        <f t="shared" si="1"/>
        <v>18.974635355716448</v>
      </c>
      <c r="G35" s="7">
        <f t="shared" si="2"/>
        <v>10133.599999999999</v>
      </c>
      <c r="H35" s="7">
        <f>E35/C35%</f>
        <v>126.28158245543054</v>
      </c>
      <c r="I35" s="2"/>
      <c r="J35" s="2"/>
      <c r="K35" s="2"/>
      <c r="L35" s="2"/>
      <c r="M35" s="2"/>
    </row>
    <row r="36" spans="1:13" ht="17.399999999999999">
      <c r="A36" s="4" t="s">
        <v>83</v>
      </c>
      <c r="B36" s="17" t="s">
        <v>60</v>
      </c>
      <c r="C36" s="5">
        <v>27649.600000000002</v>
      </c>
      <c r="D36" s="5">
        <f>D37+D38</f>
        <v>188433.90000000002</v>
      </c>
      <c r="E36" s="5">
        <f>E37+E38</f>
        <v>26474.2</v>
      </c>
      <c r="F36" s="5">
        <f t="shared" si="1"/>
        <v>14.049595110009397</v>
      </c>
      <c r="G36" s="5">
        <f t="shared" si="2"/>
        <v>-1175.4000000000015</v>
      </c>
      <c r="H36" s="5">
        <f t="shared" si="5"/>
        <v>95.748943926856072</v>
      </c>
      <c r="I36" s="1"/>
      <c r="J36" s="1"/>
      <c r="K36" s="1"/>
      <c r="L36" s="1"/>
      <c r="M36" s="2"/>
    </row>
    <row r="37" spans="1:13" ht="18">
      <c r="A37" s="6" t="s">
        <v>10</v>
      </c>
      <c r="B37" s="18" t="s">
        <v>61</v>
      </c>
      <c r="C37" s="7">
        <v>26530.7</v>
      </c>
      <c r="D37" s="8">
        <v>182995.7</v>
      </c>
      <c r="E37" s="8">
        <v>25356</v>
      </c>
      <c r="F37" s="7">
        <f t="shared" si="1"/>
        <v>13.856063284547123</v>
      </c>
      <c r="G37" s="7">
        <f t="shared" si="2"/>
        <v>-1174.7000000000007</v>
      </c>
      <c r="H37" s="7">
        <f>E37/C37%</f>
        <v>95.572299260856283</v>
      </c>
      <c r="I37" s="2"/>
      <c r="J37" s="2"/>
      <c r="K37" s="2"/>
      <c r="L37" s="2"/>
      <c r="M37" s="2"/>
    </row>
    <row r="38" spans="1:13" ht="18">
      <c r="A38" s="6" t="s">
        <v>9</v>
      </c>
      <c r="B38" s="18" t="s">
        <v>62</v>
      </c>
      <c r="C38" s="7">
        <v>1118.9000000000001</v>
      </c>
      <c r="D38" s="8">
        <v>5438.2</v>
      </c>
      <c r="E38" s="8">
        <v>1118.2</v>
      </c>
      <c r="F38" s="7">
        <f t="shared" si="1"/>
        <v>20.561950645434152</v>
      </c>
      <c r="G38" s="7">
        <f t="shared" si="2"/>
        <v>-0.70000000000004547</v>
      </c>
      <c r="H38" s="7">
        <f t="shared" si="5"/>
        <v>99.93743855572437</v>
      </c>
      <c r="I38" s="2"/>
      <c r="J38" s="2"/>
      <c r="K38" s="2"/>
      <c r="L38" s="2"/>
      <c r="M38" s="2"/>
    </row>
    <row r="39" spans="1:13" ht="29.4" customHeight="1">
      <c r="A39" s="4" t="s">
        <v>85</v>
      </c>
      <c r="B39" s="17" t="s">
        <v>63</v>
      </c>
      <c r="C39" s="5">
        <v>18413</v>
      </c>
      <c r="D39" s="5">
        <f>D40+D41+D42+D43</f>
        <v>73573.5</v>
      </c>
      <c r="E39" s="5">
        <f>E40+E41+E42+E43</f>
        <v>28059.200000000001</v>
      </c>
      <c r="F39" s="5">
        <f t="shared" si="1"/>
        <v>38.137644668256911</v>
      </c>
      <c r="G39" s="5">
        <f t="shared" si="2"/>
        <v>9646.2000000000007</v>
      </c>
      <c r="H39" s="5">
        <f>E39/C39%</f>
        <v>152.38798674849292</v>
      </c>
      <c r="I39" s="1"/>
      <c r="J39" s="1"/>
      <c r="K39" s="1"/>
      <c r="L39" s="1"/>
      <c r="M39" s="2"/>
    </row>
    <row r="40" spans="1:13" ht="18">
      <c r="A40" s="6" t="s">
        <v>8</v>
      </c>
      <c r="B40" s="18" t="s">
        <v>64</v>
      </c>
      <c r="C40" s="7">
        <v>2411.6</v>
      </c>
      <c r="D40" s="8">
        <v>11236.2</v>
      </c>
      <c r="E40" s="8">
        <v>2589.3000000000002</v>
      </c>
      <c r="F40" s="7">
        <f t="shared" si="1"/>
        <v>23.044267634965557</v>
      </c>
      <c r="G40" s="7">
        <f t="shared" si="2"/>
        <v>177.70000000000027</v>
      </c>
      <c r="H40" s="7">
        <f t="shared" si="5"/>
        <v>107.36855199867308</v>
      </c>
      <c r="I40" s="2"/>
      <c r="J40" s="2"/>
      <c r="K40" s="2"/>
      <c r="L40" s="2"/>
      <c r="M40" s="2"/>
    </row>
    <row r="41" spans="1:13" ht="18">
      <c r="A41" s="6" t="s">
        <v>7</v>
      </c>
      <c r="B41" s="18" t="s">
        <v>65</v>
      </c>
      <c r="C41" s="7">
        <v>3231.9</v>
      </c>
      <c r="D41" s="8">
        <v>16038.7</v>
      </c>
      <c r="E41" s="8">
        <v>15921.4</v>
      </c>
      <c r="F41" s="7">
        <f t="shared" si="1"/>
        <v>99.268643967403833</v>
      </c>
      <c r="G41" s="7">
        <f t="shared" si="2"/>
        <v>12689.5</v>
      </c>
      <c r="H41" s="7">
        <f t="shared" si="5"/>
        <v>492.63281660942476</v>
      </c>
      <c r="I41" s="2"/>
      <c r="J41" s="2"/>
      <c r="K41" s="2"/>
      <c r="L41" s="2"/>
      <c r="M41" s="2"/>
    </row>
    <row r="42" spans="1:13" ht="18">
      <c r="A42" s="6" t="s">
        <v>6</v>
      </c>
      <c r="B42" s="18" t="s">
        <v>66</v>
      </c>
      <c r="C42" s="7">
        <v>12769.5</v>
      </c>
      <c r="D42" s="8">
        <v>46298.6</v>
      </c>
      <c r="E42" s="8">
        <v>9548.5</v>
      </c>
      <c r="F42" s="7">
        <f t="shared" si="1"/>
        <v>20.623733763007952</v>
      </c>
      <c r="G42" s="7">
        <f t="shared" si="2"/>
        <v>-3221</v>
      </c>
      <c r="H42" s="7">
        <f t="shared" si="5"/>
        <v>74.775833039664832</v>
      </c>
      <c r="I42" s="2"/>
      <c r="J42" s="2"/>
      <c r="K42" s="2"/>
      <c r="L42" s="2"/>
      <c r="M42" s="2"/>
    </row>
    <row r="43" spans="1:13" ht="18" hidden="1">
      <c r="A43" s="6" t="s">
        <v>5</v>
      </c>
      <c r="B43" s="18" t="s">
        <v>67</v>
      </c>
      <c r="C43" s="7"/>
      <c r="D43" s="19"/>
      <c r="E43" s="19"/>
      <c r="F43" s="7"/>
      <c r="G43" s="7">
        <f t="shared" si="2"/>
        <v>0</v>
      </c>
      <c r="H43" s="7"/>
      <c r="I43" s="2"/>
      <c r="J43" s="2"/>
      <c r="K43" s="2"/>
      <c r="L43" s="2"/>
      <c r="M43" s="2"/>
    </row>
    <row r="44" spans="1:13" ht="33" customHeight="1">
      <c r="A44" s="4" t="s">
        <v>86</v>
      </c>
      <c r="B44" s="17" t="s">
        <v>68</v>
      </c>
      <c r="C44" s="5">
        <v>43394.1</v>
      </c>
      <c r="D44" s="5">
        <f>D45+D47+D48+D46</f>
        <v>201493.8</v>
      </c>
      <c r="E44" s="5">
        <f>E45+E47+E48+E46</f>
        <v>46687</v>
      </c>
      <c r="F44" s="5">
        <f>E44/D44%</f>
        <v>23.170439983761288</v>
      </c>
      <c r="G44" s="5">
        <f>E44-C44</f>
        <v>3292.9000000000015</v>
      </c>
      <c r="H44" s="5">
        <f>E44/C44%</f>
        <v>107.58835878610226</v>
      </c>
      <c r="I44" s="1"/>
      <c r="J44" s="1"/>
      <c r="K44" s="1"/>
      <c r="L44" s="1"/>
      <c r="M44" s="2"/>
    </row>
    <row r="45" spans="1:13" s="12" customFormat="1" ht="25.2" customHeight="1">
      <c r="A45" s="6" t="s">
        <v>93</v>
      </c>
      <c r="B45" s="18" t="s">
        <v>92</v>
      </c>
      <c r="C45" s="7">
        <v>4450</v>
      </c>
      <c r="D45" s="8"/>
      <c r="E45" s="8"/>
      <c r="F45" s="7"/>
      <c r="G45" s="7">
        <f t="shared" si="2"/>
        <v>-4450</v>
      </c>
      <c r="H45" s="7">
        <f t="shared" si="5"/>
        <v>0</v>
      </c>
      <c r="I45" s="2"/>
      <c r="J45" s="2"/>
      <c r="K45" s="2"/>
      <c r="L45" s="2"/>
      <c r="M45" s="2"/>
    </row>
    <row r="46" spans="1:13" s="12" customFormat="1" ht="25.2" customHeight="1">
      <c r="A46" s="6" t="s">
        <v>107</v>
      </c>
      <c r="B46" s="18" t="s">
        <v>106</v>
      </c>
      <c r="C46" s="7"/>
      <c r="D46" s="8">
        <v>8579.4</v>
      </c>
      <c r="E46" s="8"/>
      <c r="F46" s="7">
        <f t="shared" si="1"/>
        <v>0</v>
      </c>
      <c r="G46" s="7">
        <f t="shared" si="2"/>
        <v>0</v>
      </c>
      <c r="H46" s="7"/>
      <c r="I46" s="2"/>
      <c r="J46" s="2"/>
      <c r="K46" s="2"/>
      <c r="L46" s="2"/>
      <c r="M46" s="2"/>
    </row>
    <row r="47" spans="1:13" s="12" customFormat="1" ht="25.2" customHeight="1">
      <c r="A47" s="6" t="s">
        <v>105</v>
      </c>
      <c r="B47" s="18" t="s">
        <v>104</v>
      </c>
      <c r="C47" s="7">
        <v>38285.199999999997</v>
      </c>
      <c r="D47" s="8">
        <v>187035.4</v>
      </c>
      <c r="E47" s="8">
        <v>45326.5</v>
      </c>
      <c r="F47" s="7">
        <f t="shared" si="1"/>
        <v>24.234182406111355</v>
      </c>
      <c r="G47" s="7">
        <f t="shared" si="2"/>
        <v>7041.3000000000029</v>
      </c>
      <c r="H47" s="7">
        <f t="shared" si="5"/>
        <v>118.39170227659775</v>
      </c>
      <c r="I47" s="2"/>
      <c r="J47" s="2"/>
      <c r="K47" s="2"/>
      <c r="L47" s="2"/>
      <c r="M47" s="2"/>
    </row>
    <row r="48" spans="1:13" ht="25.2" customHeight="1">
      <c r="A48" s="6" t="s">
        <v>4</v>
      </c>
      <c r="B48" s="18" t="s">
        <v>69</v>
      </c>
      <c r="C48" s="7">
        <v>658.9</v>
      </c>
      <c r="D48" s="8">
        <v>5879</v>
      </c>
      <c r="E48" s="8">
        <v>1360.5</v>
      </c>
      <c r="F48" s="7">
        <f t="shared" si="1"/>
        <v>23.14169076373533</v>
      </c>
      <c r="G48" s="7">
        <f t="shared" si="2"/>
        <v>701.6</v>
      </c>
      <c r="H48" s="7">
        <f t="shared" si="5"/>
        <v>206.48049779936258</v>
      </c>
      <c r="I48" s="2"/>
      <c r="J48" s="2"/>
      <c r="K48" s="2"/>
      <c r="L48" s="2"/>
      <c r="M48" s="2"/>
    </row>
    <row r="49" spans="1:13" ht="27" customHeight="1">
      <c r="A49" s="4" t="s">
        <v>87</v>
      </c>
      <c r="B49" s="17" t="s">
        <v>70</v>
      </c>
      <c r="C49" s="5">
        <v>3659.3</v>
      </c>
      <c r="D49" s="5">
        <f>D50+D51</f>
        <v>8338.2999999999993</v>
      </c>
      <c r="E49" s="5">
        <f>E50+E51</f>
        <v>2719.6</v>
      </c>
      <c r="F49" s="5">
        <f t="shared" si="1"/>
        <v>32.61576100644016</v>
      </c>
      <c r="G49" s="5">
        <f t="shared" si="2"/>
        <v>-939.70000000000027</v>
      </c>
      <c r="H49" s="5">
        <f t="shared" si="5"/>
        <v>74.32022517967917</v>
      </c>
      <c r="I49" s="1"/>
      <c r="J49" s="1"/>
      <c r="K49" s="1"/>
      <c r="L49" s="1"/>
      <c r="M49" s="2"/>
    </row>
    <row r="50" spans="1:13" ht="18">
      <c r="A50" s="6" t="s">
        <v>3</v>
      </c>
      <c r="B50" s="18" t="s">
        <v>71</v>
      </c>
      <c r="C50" s="7">
        <v>2215.3000000000002</v>
      </c>
      <c r="D50" s="8">
        <v>8338.2999999999993</v>
      </c>
      <c r="E50" s="8">
        <v>2719.6</v>
      </c>
      <c r="F50" s="7">
        <f t="shared" si="1"/>
        <v>32.61576100644016</v>
      </c>
      <c r="G50" s="7">
        <f t="shared" si="2"/>
        <v>504.29999999999973</v>
      </c>
      <c r="H50" s="7">
        <f t="shared" si="5"/>
        <v>122.76441114070327</v>
      </c>
      <c r="I50" s="2"/>
      <c r="J50" s="2"/>
      <c r="K50" s="2"/>
      <c r="L50" s="2"/>
      <c r="M50" s="2"/>
    </row>
    <row r="51" spans="1:13" s="12" customFormat="1" ht="18">
      <c r="A51" s="6" t="s">
        <v>109</v>
      </c>
      <c r="B51" s="18" t="s">
        <v>108</v>
      </c>
      <c r="C51" s="7">
        <v>1444</v>
      </c>
      <c r="D51" s="8"/>
      <c r="E51" s="8"/>
      <c r="F51" s="7"/>
      <c r="G51" s="7">
        <f t="shared" si="2"/>
        <v>-1444</v>
      </c>
      <c r="H51" s="7"/>
      <c r="I51" s="2"/>
      <c r="J51" s="2"/>
      <c r="K51" s="2"/>
      <c r="L51" s="2"/>
      <c r="M51" s="2"/>
    </row>
    <row r="52" spans="1:13" ht="44.4" customHeight="1">
      <c r="A52" s="4" t="s">
        <v>88</v>
      </c>
      <c r="B52" s="17" t="s">
        <v>72</v>
      </c>
      <c r="C52" s="5">
        <v>3079.9</v>
      </c>
      <c r="D52" s="5">
        <f>D53</f>
        <v>90884.4</v>
      </c>
      <c r="E52" s="5">
        <f>E53</f>
        <v>93.6</v>
      </c>
      <c r="F52" s="5">
        <f t="shared" si="1"/>
        <v>0.10298797153306838</v>
      </c>
      <c r="G52" s="5">
        <f t="shared" si="2"/>
        <v>-2986.3</v>
      </c>
      <c r="H52" s="5">
        <f t="shared" si="5"/>
        <v>3.0390597097308354</v>
      </c>
      <c r="I52" s="1"/>
      <c r="J52" s="1"/>
      <c r="K52" s="1"/>
      <c r="L52" s="1"/>
      <c r="M52" s="2"/>
    </row>
    <row r="53" spans="1:13" ht="28.2" customHeight="1">
      <c r="A53" s="6" t="s">
        <v>2</v>
      </c>
      <c r="B53" s="18" t="s">
        <v>73</v>
      </c>
      <c r="C53" s="7">
        <v>3079.9</v>
      </c>
      <c r="D53" s="8">
        <v>90884.4</v>
      </c>
      <c r="E53" s="8">
        <v>93.6</v>
      </c>
      <c r="F53" s="7">
        <f t="shared" si="1"/>
        <v>0.10298797153306838</v>
      </c>
      <c r="G53" s="7">
        <f t="shared" si="2"/>
        <v>-2986.3</v>
      </c>
      <c r="H53" s="7">
        <f>E53/C53%</f>
        <v>3.0390597097308354</v>
      </c>
      <c r="I53" s="2"/>
      <c r="J53" s="2"/>
      <c r="K53" s="2"/>
      <c r="L53" s="2"/>
      <c r="M53" s="2"/>
    </row>
    <row r="54" spans="1:13" ht="57.6" customHeight="1">
      <c r="A54" s="4" t="s">
        <v>89</v>
      </c>
      <c r="B54" s="17" t="s">
        <v>74</v>
      </c>
      <c r="C54" s="5">
        <v>3073.8</v>
      </c>
      <c r="D54" s="5">
        <f t="shared" ref="D54:E54" si="8">D55+D56+D57</f>
        <v>13024.9</v>
      </c>
      <c r="E54" s="5">
        <f t="shared" si="8"/>
        <v>3256.2</v>
      </c>
      <c r="F54" s="5">
        <f t="shared" si="1"/>
        <v>24.999808059946716</v>
      </c>
      <c r="G54" s="5">
        <f>E54-C54</f>
        <v>182.39999999999964</v>
      </c>
      <c r="H54" s="5">
        <f t="shared" si="5"/>
        <v>105.93402303337886</v>
      </c>
      <c r="I54" s="1"/>
      <c r="J54" s="1"/>
      <c r="K54" s="1"/>
      <c r="L54" s="1"/>
      <c r="M54" s="2"/>
    </row>
    <row r="55" spans="1:13" ht="36">
      <c r="A55" s="6" t="s">
        <v>1</v>
      </c>
      <c r="B55" s="18" t="s">
        <v>75</v>
      </c>
      <c r="C55" s="7">
        <v>3073.8</v>
      </c>
      <c r="D55" s="8">
        <v>13024.9</v>
      </c>
      <c r="E55" s="8">
        <v>3256.2</v>
      </c>
      <c r="F55" s="7">
        <f t="shared" si="1"/>
        <v>24.999808059946716</v>
      </c>
      <c r="G55" s="7">
        <f t="shared" si="2"/>
        <v>182.39999999999964</v>
      </c>
      <c r="H55" s="7">
        <f t="shared" si="5"/>
        <v>105.93402303337886</v>
      </c>
      <c r="I55" s="2"/>
      <c r="J55" s="2"/>
      <c r="K55" s="2"/>
      <c r="L55" s="2"/>
      <c r="M55" s="2"/>
    </row>
    <row r="56" spans="1:13" ht="36" hidden="1">
      <c r="A56" s="6" t="s">
        <v>0</v>
      </c>
      <c r="B56" s="18" t="s">
        <v>76</v>
      </c>
      <c r="C56" s="7"/>
      <c r="D56" s="8"/>
      <c r="E56" s="8"/>
      <c r="F56" s="7" t="e">
        <f t="shared" si="1"/>
        <v>#DIV/0!</v>
      </c>
      <c r="G56" s="7">
        <f t="shared" si="2"/>
        <v>0</v>
      </c>
      <c r="H56" s="7" t="e">
        <f t="shared" si="5"/>
        <v>#DIV/0!</v>
      </c>
      <c r="I56" s="2"/>
      <c r="J56" s="2"/>
      <c r="K56" s="2"/>
      <c r="L56" s="2"/>
      <c r="M56" s="2"/>
    </row>
    <row r="57" spans="1:13" s="12" customFormat="1" ht="54.6" hidden="1" customHeight="1">
      <c r="A57" s="6" t="s">
        <v>0</v>
      </c>
      <c r="B57" s="18" t="s">
        <v>76</v>
      </c>
      <c r="C57" s="7"/>
      <c r="D57" s="8"/>
      <c r="E57" s="8"/>
      <c r="F57" s="7" t="e">
        <f t="shared" si="1"/>
        <v>#DIV/0!</v>
      </c>
      <c r="G57" s="7">
        <f t="shared" si="2"/>
        <v>0</v>
      </c>
      <c r="H57" s="7" t="e">
        <f t="shared" si="5"/>
        <v>#DIV/0!</v>
      </c>
      <c r="I57" s="2"/>
      <c r="J57" s="2"/>
      <c r="K57" s="2"/>
      <c r="L57" s="2"/>
      <c r="M57" s="2"/>
    </row>
    <row r="58" spans="1:13" ht="17.399999999999999">
      <c r="A58" s="14" t="s">
        <v>32</v>
      </c>
      <c r="B58" s="17"/>
      <c r="C58" s="9">
        <f>C5+C13+C16+C22+C29+C36+C39+C44+C49+C52+C54+C27</f>
        <v>960945.70000000007</v>
      </c>
      <c r="D58" s="20">
        <f>D5+D13+D16+D22+D29+D36+D39+D44+D49+D52+D54+D27</f>
        <v>5124787.7000000011</v>
      </c>
      <c r="E58" s="20">
        <f>E5+E13+E16+E22+E29+E36+E39+E44+E49+E52+E54+E27</f>
        <v>970550.69999999972</v>
      </c>
      <c r="F58" s="9">
        <f>E58/D58%</f>
        <v>18.9383591441261</v>
      </c>
      <c r="G58" s="9">
        <f t="shared" si="2"/>
        <v>9604.9999999996508</v>
      </c>
      <c r="H58" s="9">
        <f>E58/C58%</f>
        <v>100.99953618607167</v>
      </c>
      <c r="I58" s="2"/>
      <c r="J58" s="2"/>
      <c r="K58" s="2"/>
      <c r="L58" s="2"/>
      <c r="M58" s="2"/>
    </row>
    <row r="59" spans="1:13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</row>
    <row r="60" spans="1:13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</row>
    <row r="61" spans="1:13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</row>
    <row r="62" spans="1:13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</row>
    <row r="63" spans="1:13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</row>
    <row r="64" spans="1:13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</row>
  </sheetData>
  <mergeCells count="8">
    <mergeCell ref="A1:H1"/>
    <mergeCell ref="G3:H3"/>
    <mergeCell ref="F3:F4"/>
    <mergeCell ref="E3:E4"/>
    <mergeCell ref="D3:D4"/>
    <mergeCell ref="C3:C4"/>
    <mergeCell ref="B3:B4"/>
    <mergeCell ref="A3:A4"/>
  </mergeCells>
  <pageMargins left="0.70866141732283472" right="0.70866141732283472" top="0.55118110236220474" bottom="0.55118110236220474" header="0.31496062992125984" footer="0.31496062992125984"/>
  <pageSetup paperSize="9" scale="60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Лист4</vt:lpstr>
      <vt:lpstr>Лист4!Заголовки_для_печати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bsz</dc:creator>
  <cp:lastModifiedBy>bsz</cp:lastModifiedBy>
  <cp:lastPrinted>2025-04-16T05:04:39Z</cp:lastPrinted>
  <dcterms:created xsi:type="dcterms:W3CDTF">2016-08-16T06:24:10Z</dcterms:created>
  <dcterms:modified xsi:type="dcterms:W3CDTF">2025-04-16T06:02:30Z</dcterms:modified>
</cp:coreProperties>
</file>