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5 году\район\1 пологодие 2025 года\для сайта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/>
</workbook>
</file>

<file path=xl/calcChain.xml><?xml version="1.0" encoding="utf-8"?>
<calcChain xmlns="http://schemas.openxmlformats.org/spreadsheetml/2006/main">
  <c r="H18" i="4" l="1"/>
  <c r="H28" i="4"/>
  <c r="H27" i="4"/>
  <c r="F27" i="4"/>
  <c r="C54" i="4" l="1"/>
  <c r="C52" i="4"/>
  <c r="C49" i="4"/>
  <c r="C44" i="4"/>
  <c r="C39" i="4"/>
  <c r="C36" i="4"/>
  <c r="C27" i="4"/>
  <c r="C22" i="4"/>
  <c r="C16" i="4"/>
  <c r="C13" i="4"/>
  <c r="C5" i="4"/>
  <c r="C29" i="4"/>
  <c r="H34" i="4"/>
  <c r="E54" i="4"/>
  <c r="D54" i="4"/>
  <c r="H53" i="4" l="1"/>
  <c r="H37" i="4"/>
  <c r="H35" i="4"/>
  <c r="H32" i="4"/>
  <c r="H33" i="4"/>
  <c r="H30" i="4"/>
  <c r="H24" i="4"/>
  <c r="H23" i="4"/>
  <c r="H19" i="4"/>
  <c r="H20" i="4"/>
  <c r="H21" i="4"/>
  <c r="H17" i="4"/>
  <c r="H15" i="4"/>
  <c r="H10" i="4"/>
  <c r="H12" i="4"/>
  <c r="H7" i="4"/>
  <c r="H8" i="4"/>
  <c r="H6" i="4"/>
  <c r="F28" i="4" l="1"/>
  <c r="G28" i="4"/>
  <c r="H47" i="4"/>
  <c r="G51" i="4"/>
  <c r="E49" i="4" l="1"/>
  <c r="D49" i="4"/>
  <c r="G47" i="4"/>
  <c r="F47" i="4"/>
  <c r="E44" i="4"/>
  <c r="D44" i="4"/>
  <c r="G46" i="4"/>
  <c r="F46" i="4"/>
  <c r="H44" i="4" l="1"/>
  <c r="D13" i="4"/>
  <c r="D5" i="4"/>
  <c r="E5" i="4"/>
  <c r="G44" i="4" l="1"/>
  <c r="F44" i="4"/>
  <c r="C57" i="4"/>
  <c r="F5" i="4"/>
  <c r="F33" i="4" l="1"/>
  <c r="H14" i="4"/>
  <c r="G14" i="4"/>
  <c r="E13" i="4"/>
  <c r="F17" i="4"/>
  <c r="H13" i="4" l="1"/>
  <c r="F13" i="4"/>
  <c r="G13" i="4"/>
  <c r="H45" i="4"/>
  <c r="E27" i="4"/>
  <c r="G27" i="4" s="1"/>
  <c r="D27" i="4"/>
  <c r="F19" i="4"/>
  <c r="G33" i="4" l="1"/>
  <c r="F56" i="4"/>
  <c r="G56" i="4"/>
  <c r="E36" i="4"/>
  <c r="F6" i="4"/>
  <c r="G45" i="4"/>
  <c r="G32" i="4"/>
  <c r="E29" i="4"/>
  <c r="D29" i="4"/>
  <c r="F32" i="4"/>
  <c r="G9" i="4"/>
  <c r="E52" i="4"/>
  <c r="E39" i="4"/>
  <c r="H39" i="4" s="1"/>
  <c r="E22" i="4"/>
  <c r="E16" i="4"/>
  <c r="F7" i="4"/>
  <c r="H26" i="4"/>
  <c r="H31" i="4"/>
  <c r="H38" i="4"/>
  <c r="H40" i="4"/>
  <c r="H41" i="4"/>
  <c r="H42" i="4"/>
  <c r="H48" i="4"/>
  <c r="H50" i="4"/>
  <c r="H55" i="4"/>
  <c r="G6" i="4"/>
  <c r="G7" i="4"/>
  <c r="G8" i="4"/>
  <c r="G10" i="4"/>
  <c r="G11" i="4"/>
  <c r="G12" i="4"/>
  <c r="G15" i="4"/>
  <c r="G17" i="4"/>
  <c r="G18" i="4"/>
  <c r="G19" i="4"/>
  <c r="G20" i="4"/>
  <c r="G21" i="4"/>
  <c r="G23" i="4"/>
  <c r="G24" i="4"/>
  <c r="G25" i="4"/>
  <c r="G26" i="4"/>
  <c r="G30" i="4"/>
  <c r="G31" i="4"/>
  <c r="G34" i="4"/>
  <c r="G35" i="4"/>
  <c r="G37" i="4"/>
  <c r="G38" i="4"/>
  <c r="G40" i="4"/>
  <c r="G41" i="4"/>
  <c r="G42" i="4"/>
  <c r="G43" i="4"/>
  <c r="G48" i="4"/>
  <c r="G50" i="4"/>
  <c r="G53" i="4"/>
  <c r="G55" i="4"/>
  <c r="F8" i="4"/>
  <c r="F10" i="4"/>
  <c r="F11" i="4"/>
  <c r="F12" i="4"/>
  <c r="F15" i="4"/>
  <c r="F18" i="4"/>
  <c r="F20" i="4"/>
  <c r="F21" i="4"/>
  <c r="F23" i="4"/>
  <c r="F24" i="4"/>
  <c r="F26" i="4"/>
  <c r="F30" i="4"/>
  <c r="F31" i="4"/>
  <c r="F34" i="4"/>
  <c r="F35" i="4"/>
  <c r="F37" i="4"/>
  <c r="F38" i="4"/>
  <c r="F40" i="4"/>
  <c r="F41" i="4"/>
  <c r="F42" i="4"/>
  <c r="F48" i="4"/>
  <c r="F50" i="4"/>
  <c r="F53" i="4"/>
  <c r="F55" i="4"/>
  <c r="D52" i="4"/>
  <c r="D39" i="4"/>
  <c r="D36" i="4"/>
  <c r="D22" i="4"/>
  <c r="D16" i="4"/>
  <c r="H16" i="4" l="1"/>
  <c r="D57" i="4"/>
  <c r="E57" i="4"/>
  <c r="H57" i="4" s="1"/>
  <c r="G49" i="4"/>
  <c r="F22" i="4"/>
  <c r="F52" i="4"/>
  <c r="F49" i="4"/>
  <c r="F54" i="4"/>
  <c r="H52" i="4"/>
  <c r="G54" i="4"/>
  <c r="F36" i="4"/>
  <c r="F29" i="4"/>
  <c r="F39" i="4"/>
  <c r="H36" i="4"/>
  <c r="H29" i="4"/>
  <c r="G22" i="4"/>
  <c r="F16" i="4"/>
  <c r="H54" i="4"/>
  <c r="G52" i="4"/>
  <c r="H49" i="4"/>
  <c r="G39" i="4"/>
  <c r="G36" i="4"/>
  <c r="G29" i="4"/>
  <c r="H22" i="4"/>
  <c r="G16" i="4"/>
  <c r="H5" i="4"/>
  <c r="G5" i="4"/>
  <c r="F57" i="4" l="1"/>
  <c r="G57" i="4"/>
</calcChain>
</file>

<file path=xl/sharedStrings.xml><?xml version="1.0" encoding="utf-8"?>
<sst xmlns="http://schemas.openxmlformats.org/spreadsheetml/2006/main" count="116" uniqueCount="116">
  <si>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</si>
  <si>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</si>
  <si>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</si>
  <si>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</si>
  <si>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</si>
  <si>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</si>
  <si>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</si>
  <si>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</si>
  <si>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</si>
  <si>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</si>
  <si>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</si>
  <si>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</si>
  <si>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</si>
  <si>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</si>
  <si>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</si>
  <si>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</si>
  <si>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</si>
  <si>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</si>
  <si>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</si>
  <si>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</si>
  <si>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</si>
  <si>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</si>
  <si>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</si>
  <si>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</si>
  <si>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</si>
  <si>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</si>
  <si>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</si>
  <si>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</si>
  <si>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</si>
  <si>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</si>
  <si>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</si>
  <si>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</si>
  <si>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</si>
  <si>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</si>
  <si>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</si>
  <si>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</si>
  <si>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</si>
  <si>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</si>
  <si>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</si>
  <si>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</si>
  <si>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</si>
  <si>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</si>
  <si>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</si>
  <si>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</si>
  <si>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</si>
  <si>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</si>
  <si>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</si>
  <si>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</si>
  <si>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</si>
  <si>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</si>
  <si>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</si>
  <si>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</si>
  <si>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</si>
  <si>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</si>
  <si>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</si>
  <si>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</si>
  <si>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</si>
  <si>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</si>
  <si>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</si>
  <si>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</si>
  <si>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</si>
  <si>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</si>
  <si>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</si>
  <si>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</si>
  <si>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</si>
  <si>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</si>
  <si>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</si>
  <si>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</si>
  <si>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</si>
  <si>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</si>
  <si>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</si>
  <si>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</si>
  <si>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</si>
  <si>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</si>
  <si>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</si>
  <si>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</si>
  <si>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</si>
  <si>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</si>
  <si>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</si>
  <si>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</si>
  <si>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</si>
  <si>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</si>
  <si>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</si>
  <si>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</si>
  <si>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</si>
  <si>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</si>
  <si>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</si>
  <si>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</si>
  <si>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</si>
  <si>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</si>
  <si>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</si>
  <si>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</si>
  <si>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</si>
  <si>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</si>
  <si>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</si>
  <si>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</si>
  <si>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</si>
  <si>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</si>
  <si>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</si>
  <si>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</si>
  <si>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</si>
  <si>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</si>
  <si>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</si>
  <si>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</si>
  <si>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1103</t>
  </si>
  <si>
    <t>Спорт высших достижений</t>
  </si>
  <si>
    <t>1102</t>
  </si>
  <si>
    <t>Массовый спорт</t>
  </si>
  <si>
    <t>1204</t>
  </si>
  <si>
    <t>Другие вопросы в области средств массовой информации</t>
  </si>
  <si>
    <t>План на 2025 год</t>
  </si>
  <si>
    <t>% исполнения к  плану 2025 года</t>
  </si>
  <si>
    <t>Исполнение по расходам бюджета Балаковского муниципального района за 1полугодие  2025 года</t>
  </si>
  <si>
    <t>Исполнение за 1 полугодие 2024 года</t>
  </si>
  <si>
    <t xml:space="preserve">Исполнение за  1 полугодие 2025 года </t>
  </si>
  <si>
    <t>Изменения к исполнению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</si>
</sst>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166" fontId="9" fillId="2" borderId="1" xfId="0" applyNumberFormat="1" applyFont="1" applyFill="1" applyBorder="1"/>
    <xf numFmtId="166" fontId="10" fillId="0" borderId="1" xfId="0" applyNumberFormat="1" applyFont="1" applyFill="1" applyBorder="1"/>
    <xf numFmtId="166" fontId="5" fillId="0" borderId="1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="90" zoomScaleNormal="90" workbookViewId="0">
      <pane xSplit="2" ySplit="4" topLeftCell="C54" activePane="bottomRight" state="frozen"/>
      <selection pane="topRight" activeCell="C1" sqref="C1"/>
      <selection pane="bottomLeft" activeCell="A5" sqref="A5"/>
      <selection pane="bottomRight" activeCell="H56" sqref="H56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22" t="s">
        <v>112</v>
      </c>
      <c r="B1" s="22"/>
      <c r="C1" s="22"/>
      <c r="D1" s="22"/>
      <c r="E1" s="22"/>
      <c r="F1" s="22"/>
      <c r="G1" s="22"/>
      <c r="H1" s="22"/>
    </row>
    <row r="2" spans="1:13">
      <c r="H2" s="13" t="s">
        <v>31</v>
      </c>
    </row>
    <row r="3" spans="1:13" s="12" customFormat="1" ht="51.6" customHeight="1">
      <c r="A3" s="24" t="s">
        <v>28</v>
      </c>
      <c r="B3" s="24" t="s">
        <v>35</v>
      </c>
      <c r="C3" s="24" t="s">
        <v>113</v>
      </c>
      <c r="D3" s="24" t="s">
        <v>110</v>
      </c>
      <c r="E3" s="24" t="s">
        <v>114</v>
      </c>
      <c r="F3" s="23" t="s">
        <v>111</v>
      </c>
      <c r="G3" s="23" t="s">
        <v>115</v>
      </c>
      <c r="H3" s="23"/>
    </row>
    <row r="4" spans="1:13" ht="61.2" customHeight="1">
      <c r="A4" s="24"/>
      <c r="B4" s="24"/>
      <c r="C4" s="24"/>
      <c r="D4" s="24"/>
      <c r="E4" s="24"/>
      <c r="F4" s="23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C6+C7+C8+C9+C10+C11+C12</f>
        <v>208254.5</v>
      </c>
      <c r="D5" s="5">
        <f t="shared" ref="D5:E5" si="0">SUM(D6:D12)</f>
        <v>545855.39999999991</v>
      </c>
      <c r="E5" s="5">
        <f t="shared" si="0"/>
        <v>268335.2</v>
      </c>
      <c r="F5" s="5">
        <f>E5/D5%</f>
        <v>49.158659967456593</v>
      </c>
      <c r="G5" s="5">
        <f>E5-C5</f>
        <v>60080.700000000012</v>
      </c>
      <c r="H5" s="5">
        <f>E5/C5%</f>
        <v>128.84965270858493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2008.6</v>
      </c>
      <c r="D6" s="8">
        <v>3817.5</v>
      </c>
      <c r="E6" s="8">
        <v>3368.9</v>
      </c>
      <c r="F6" s="7">
        <f t="shared" ref="F6:F56" si="1">E6/D6%</f>
        <v>88.248853962017037</v>
      </c>
      <c r="G6" s="10">
        <f t="shared" ref="G6:G57" si="2">E6-C6</f>
        <v>1360.3000000000002</v>
      </c>
      <c r="H6" s="7">
        <f>E6/C6%</f>
        <v>167.72378771283482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2561.3000000000002</v>
      </c>
      <c r="D7" s="8">
        <v>7040.3</v>
      </c>
      <c r="E7" s="8">
        <v>3582</v>
      </c>
      <c r="F7" s="7">
        <f t="shared" si="1"/>
        <v>50.878513699700292</v>
      </c>
      <c r="G7" s="7">
        <f t="shared" si="2"/>
        <v>1020.6999999999998</v>
      </c>
      <c r="H7" s="7">
        <f t="shared" ref="H7:H12" si="3">E7/C7%</f>
        <v>139.85085698668644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66676.5</v>
      </c>
      <c r="D8" s="8">
        <v>142206.79999999999</v>
      </c>
      <c r="E8" s="8">
        <v>90638.8</v>
      </c>
      <c r="F8" s="7">
        <f t="shared" si="1"/>
        <v>63.73731776539519</v>
      </c>
      <c r="G8" s="7">
        <f t="shared" si="2"/>
        <v>23962.300000000003</v>
      </c>
      <c r="H8" s="7">
        <f t="shared" si="3"/>
        <v>135.93814912300437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>
        <v>0</v>
      </c>
      <c r="D9" s="8">
        <v>28.9</v>
      </c>
      <c r="E9" s="8">
        <v>0</v>
      </c>
      <c r="F9" s="7">
        <v>0</v>
      </c>
      <c r="G9" s="7">
        <f t="shared" si="2"/>
        <v>0</v>
      </c>
      <c r="H9" s="7"/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36827.4</v>
      </c>
      <c r="D10" s="8">
        <v>75323.100000000006</v>
      </c>
      <c r="E10" s="8">
        <v>47871.5</v>
      </c>
      <c r="F10" s="7">
        <f t="shared" si="1"/>
        <v>63.554872276897783</v>
      </c>
      <c r="G10" s="7">
        <f t="shared" si="2"/>
        <v>11044.099999999999</v>
      </c>
      <c r="H10" s="7">
        <f t="shared" si="3"/>
        <v>129.98881267751727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27905.5</v>
      </c>
      <c r="E11" s="8">
        <v>0</v>
      </c>
      <c r="F11" s="7">
        <f t="shared" si="1"/>
        <v>0</v>
      </c>
      <c r="G11" s="7">
        <f t="shared" si="2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100180.7</v>
      </c>
      <c r="D12" s="8">
        <v>289533.3</v>
      </c>
      <c r="E12" s="8">
        <v>122874</v>
      </c>
      <c r="F12" s="8">
        <f t="shared" si="1"/>
        <v>42.438641772811621</v>
      </c>
      <c r="G12" s="8">
        <f t="shared" si="2"/>
        <v>22693.300000000003</v>
      </c>
      <c r="H12" s="7">
        <f t="shared" si="3"/>
        <v>122.65236717251926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>C15</f>
        <v>10105.200000000001</v>
      </c>
      <c r="D13" s="5">
        <f>D14+D15</f>
        <v>25088</v>
      </c>
      <c r="E13" s="5">
        <f t="shared" ref="E13" si="4">E14+E15</f>
        <v>12106.2</v>
      </c>
      <c r="F13" s="5">
        <f>E13/D13%</f>
        <v>48.254942602040821</v>
      </c>
      <c r="G13" s="5">
        <f>E13-C13</f>
        <v>2001</v>
      </c>
      <c r="H13" s="9">
        <f>E13/C13%</f>
        <v>119.80168626053913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8"/>
      <c r="E14" s="8"/>
      <c r="F14" s="7"/>
      <c r="G14" s="7">
        <f t="shared" si="2"/>
        <v>0</v>
      </c>
      <c r="H14" s="7" t="e">
        <f t="shared" ref="H14:H56" si="5">E14/C14%</f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10105.200000000001</v>
      </c>
      <c r="D15" s="8">
        <v>25088</v>
      </c>
      <c r="E15" s="8">
        <v>12106.2</v>
      </c>
      <c r="F15" s="7">
        <f t="shared" si="1"/>
        <v>48.254942602040821</v>
      </c>
      <c r="G15" s="7">
        <f t="shared" si="2"/>
        <v>2001</v>
      </c>
      <c r="H15" s="7">
        <f>E15/C15%</f>
        <v>119.80168626053913</v>
      </c>
      <c r="I15" s="2"/>
      <c r="J15" s="2"/>
      <c r="K15" s="2"/>
      <c r="L15" s="2"/>
      <c r="M15" s="2"/>
    </row>
    <row r="16" spans="1:13" ht="17.399999999999999">
      <c r="A16" s="4" t="s">
        <v>80</v>
      </c>
      <c r="B16" s="17" t="s">
        <v>44</v>
      </c>
      <c r="C16" s="5">
        <f>C17+C18+C19+C20+C21</f>
        <v>147484.6</v>
      </c>
      <c r="D16" s="5">
        <f>SUM(D17:D21)</f>
        <v>333207</v>
      </c>
      <c r="E16" s="5">
        <f>SUM(E17:E21)</f>
        <v>87144.299999999988</v>
      </c>
      <c r="F16" s="5">
        <f t="shared" si="1"/>
        <v>26.153202063582093</v>
      </c>
      <c r="G16" s="5">
        <f t="shared" si="2"/>
        <v>-60340.300000000017</v>
      </c>
      <c r="H16" s="9">
        <f t="shared" si="5"/>
        <v>59.087050444588783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6142.2</v>
      </c>
      <c r="D17" s="8">
        <v>5842</v>
      </c>
      <c r="E17" s="8">
        <v>2621.4</v>
      </c>
      <c r="F17" s="7">
        <f t="shared" si="1"/>
        <v>44.871619308456012</v>
      </c>
      <c r="G17" s="7">
        <f t="shared" si="2"/>
        <v>-3520.7999999999997</v>
      </c>
      <c r="H17" s="7">
        <f>E17/C17%</f>
        <v>42.67851909739182</v>
      </c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1573.4</v>
      </c>
      <c r="D18" s="8">
        <v>3079.5</v>
      </c>
      <c r="E18" s="8">
        <v>237.2</v>
      </c>
      <c r="F18" s="7">
        <f t="shared" si="1"/>
        <v>7.7025491151160894</v>
      </c>
      <c r="G18" s="7">
        <f t="shared" si="2"/>
        <v>-1336.2</v>
      </c>
      <c r="H18" s="7">
        <f>E18/C18%</f>
        <v>15.075632388458114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21995.3</v>
      </c>
      <c r="D19" s="21">
        <v>56568.6</v>
      </c>
      <c r="E19" s="8">
        <v>24962.400000000001</v>
      </c>
      <c r="F19" s="7">
        <f t="shared" si="1"/>
        <v>44.127660928500973</v>
      </c>
      <c r="G19" s="7">
        <f t="shared" si="2"/>
        <v>2967.1000000000022</v>
      </c>
      <c r="H19" s="7">
        <f t="shared" ref="H19:H21" si="6">E19/C19%</f>
        <v>113.48970007228817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112061.2</v>
      </c>
      <c r="D20" s="8">
        <v>256861.5</v>
      </c>
      <c r="E20" s="8">
        <v>53998.400000000001</v>
      </c>
      <c r="F20" s="7">
        <f t="shared" si="1"/>
        <v>21.022379764970619</v>
      </c>
      <c r="G20" s="7">
        <f t="shared" si="2"/>
        <v>-58062.799999999996</v>
      </c>
      <c r="H20" s="7">
        <f t="shared" si="6"/>
        <v>48.186526647938805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5712.5</v>
      </c>
      <c r="D21" s="8">
        <v>10855.4</v>
      </c>
      <c r="E21" s="8">
        <v>5324.9</v>
      </c>
      <c r="F21" s="7">
        <f t="shared" si="1"/>
        <v>49.053005877259238</v>
      </c>
      <c r="G21" s="7">
        <f t="shared" si="2"/>
        <v>-387.60000000000036</v>
      </c>
      <c r="H21" s="7">
        <f t="shared" si="6"/>
        <v>93.214879649890591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37670.9</v>
      </c>
      <c r="D22" s="5">
        <f>D23+D24+D25+D26</f>
        <v>105280.6</v>
      </c>
      <c r="E22" s="5">
        <f>E23+E24+E25+E26</f>
        <v>50336.7</v>
      </c>
      <c r="F22" s="5">
        <f t="shared" si="1"/>
        <v>47.811942561117618</v>
      </c>
      <c r="G22" s="5">
        <f t="shared" si="2"/>
        <v>12665.799999999996</v>
      </c>
      <c r="H22" s="5">
        <f t="shared" si="5"/>
        <v>133.62223891651115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4049.2</v>
      </c>
      <c r="D23" s="8">
        <v>17177.5</v>
      </c>
      <c r="E23" s="8">
        <v>5114.6000000000004</v>
      </c>
      <c r="F23" s="7">
        <f t="shared" si="1"/>
        <v>29.774996361519431</v>
      </c>
      <c r="G23" s="7">
        <f t="shared" si="2"/>
        <v>1065.4000000000005</v>
      </c>
      <c r="H23" s="7">
        <f>E23/C23%</f>
        <v>126.31137014718959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11.5</v>
      </c>
      <c r="D24" s="8">
        <v>4189.8</v>
      </c>
      <c r="E24" s="8">
        <v>28.6</v>
      </c>
      <c r="F24" s="7">
        <f t="shared" si="1"/>
        <v>0.6826101484557735</v>
      </c>
      <c r="G24" s="7">
        <f t="shared" si="2"/>
        <v>17.100000000000001</v>
      </c>
      <c r="H24" s="7">
        <f>E24/C24%</f>
        <v>248.69565217391303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23300.400000000001</v>
      </c>
      <c r="D25" s="8">
        <v>58702.400000000001</v>
      </c>
      <c r="E25" s="8">
        <v>31819.8</v>
      </c>
      <c r="F25" s="7">
        <v>0</v>
      </c>
      <c r="G25" s="7">
        <f t="shared" si="2"/>
        <v>8519.3999999999978</v>
      </c>
      <c r="H25" s="7">
        <v>0</v>
      </c>
      <c r="I25" s="2"/>
      <c r="J25" s="2"/>
      <c r="K25" s="2"/>
      <c r="L25" s="2"/>
      <c r="M25" s="2"/>
    </row>
    <row r="26" spans="1:13" ht="18.600000000000001" customHeight="1">
      <c r="A26" s="6" t="s">
        <v>15</v>
      </c>
      <c r="B26" s="18" t="s">
        <v>54</v>
      </c>
      <c r="C26" s="7">
        <v>10309.799999999999</v>
      </c>
      <c r="D26" s="8">
        <v>25210.9</v>
      </c>
      <c r="E26" s="8">
        <v>13373.7</v>
      </c>
      <c r="F26" s="7">
        <f>E26/D26%</f>
        <v>53.047293035948741</v>
      </c>
      <c r="G26" s="7">
        <f t="shared" si="2"/>
        <v>3063.9000000000015</v>
      </c>
      <c r="H26" s="7">
        <f t="shared" si="5"/>
        <v>129.71832625269161</v>
      </c>
      <c r="I26" s="2"/>
      <c r="J26" s="2"/>
      <c r="K26" s="2"/>
      <c r="L26" s="2"/>
      <c r="M26" s="2"/>
    </row>
    <row r="27" spans="1:13" s="12" customFormat="1" ht="17.399999999999999">
      <c r="A27" s="4" t="s">
        <v>97</v>
      </c>
      <c r="B27" s="17" t="s">
        <v>96</v>
      </c>
      <c r="C27" s="5">
        <f>C28</f>
        <v>1369.3</v>
      </c>
      <c r="D27" s="5">
        <f>D28</f>
        <v>13229.9</v>
      </c>
      <c r="E27" s="5">
        <f t="shared" ref="E27" si="7">E28</f>
        <v>4939.8999999999996</v>
      </c>
      <c r="F27" s="9">
        <f>E27/D27%</f>
        <v>37.33890656769892</v>
      </c>
      <c r="G27" s="9">
        <f t="shared" si="2"/>
        <v>3570.5999999999995</v>
      </c>
      <c r="H27" s="9">
        <f t="shared" si="5"/>
        <v>360.76097275980425</v>
      </c>
      <c r="I27" s="1"/>
      <c r="J27" s="1"/>
      <c r="K27" s="1"/>
      <c r="L27" s="1"/>
      <c r="M27" s="2"/>
    </row>
    <row r="28" spans="1:13" s="12" customFormat="1" ht="27.6" customHeight="1">
      <c r="A28" s="6" t="s">
        <v>99</v>
      </c>
      <c r="B28" s="18" t="s">
        <v>98</v>
      </c>
      <c r="C28" s="7">
        <v>1369.3</v>
      </c>
      <c r="D28" s="8">
        <v>13229.9</v>
      </c>
      <c r="E28" s="8">
        <v>4939.8999999999996</v>
      </c>
      <c r="F28" s="7">
        <f>E28/D28%</f>
        <v>37.33890656769892</v>
      </c>
      <c r="G28" s="7">
        <f t="shared" si="2"/>
        <v>3570.5999999999995</v>
      </c>
      <c r="H28" s="7">
        <f>E28/C28%</f>
        <v>360.76097275980425</v>
      </c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C30+C31+C32+C33+C34+C35</f>
        <v>1732727</v>
      </c>
      <c r="D29" s="5">
        <f>SUM(D30:D35)</f>
        <v>3479800.5</v>
      </c>
      <c r="E29" s="5">
        <f>SUM(E30:E35)</f>
        <v>1723662</v>
      </c>
      <c r="F29" s="5">
        <f t="shared" si="1"/>
        <v>49.533356869165345</v>
      </c>
      <c r="G29" s="5">
        <f t="shared" si="2"/>
        <v>-9065</v>
      </c>
      <c r="H29" s="5">
        <f t="shared" si="5"/>
        <v>99.476836224056072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571336.4</v>
      </c>
      <c r="D30" s="8">
        <v>1146358.6000000001</v>
      </c>
      <c r="E30" s="8">
        <v>542518.80000000005</v>
      </c>
      <c r="F30" s="7">
        <f t="shared" si="1"/>
        <v>47.325400620713275</v>
      </c>
      <c r="G30" s="7">
        <f t="shared" si="2"/>
        <v>-28817.599999999977</v>
      </c>
      <c r="H30" s="7">
        <f>E30/C30%</f>
        <v>94.956106419965536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953210.4</v>
      </c>
      <c r="D31" s="8">
        <v>1874699.8</v>
      </c>
      <c r="E31" s="8">
        <v>951734.7</v>
      </c>
      <c r="F31" s="7">
        <f t="shared" si="1"/>
        <v>50.767312185129583</v>
      </c>
      <c r="G31" s="7">
        <f t="shared" si="2"/>
        <v>-1475.7000000000698</v>
      </c>
      <c r="H31" s="7">
        <f t="shared" si="5"/>
        <v>99.845186330321198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110826.7</v>
      </c>
      <c r="D32" s="8">
        <v>194990.3</v>
      </c>
      <c r="E32" s="8">
        <v>105831.5</v>
      </c>
      <c r="F32" s="7">
        <f t="shared" si="1"/>
        <v>54.275263949027213</v>
      </c>
      <c r="G32" s="7">
        <f t="shared" si="2"/>
        <v>-4995.1999999999971</v>
      </c>
      <c r="H32" s="7">
        <f t="shared" si="5"/>
        <v>95.492782876328533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100.5</v>
      </c>
      <c r="D33" s="8">
        <v>307.39999999999998</v>
      </c>
      <c r="E33" s="8">
        <v>216.2</v>
      </c>
      <c r="F33" s="7">
        <f t="shared" si="1"/>
        <v>70.331815224463242</v>
      </c>
      <c r="G33" s="7">
        <f t="shared" si="2"/>
        <v>115.69999999999999</v>
      </c>
      <c r="H33" s="7">
        <f t="shared" si="5"/>
        <v>215.12437810945275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2887.5</v>
      </c>
      <c r="D34" s="8">
        <v>5526.5</v>
      </c>
      <c r="E34" s="8">
        <v>4608.2</v>
      </c>
      <c r="F34" s="7">
        <f t="shared" si="1"/>
        <v>83.383696733918384</v>
      </c>
      <c r="G34" s="7">
        <f t="shared" si="2"/>
        <v>1720.6999999999998</v>
      </c>
      <c r="H34" s="7">
        <f t="shared" si="5"/>
        <v>159.59134199134198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94365.5</v>
      </c>
      <c r="D35" s="8">
        <v>257917.9</v>
      </c>
      <c r="E35" s="8">
        <v>118752.6</v>
      </c>
      <c r="F35" s="7">
        <f t="shared" si="1"/>
        <v>46.042791136249171</v>
      </c>
      <c r="G35" s="7">
        <f t="shared" si="2"/>
        <v>24387.100000000006</v>
      </c>
      <c r="H35" s="7">
        <f>E35/C35%</f>
        <v>125.84323720003604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62372.9</v>
      </c>
      <c r="D36" s="5">
        <f>D37+D38</f>
        <v>188543.90000000002</v>
      </c>
      <c r="E36" s="5">
        <f>E37+E38</f>
        <v>63395.1</v>
      </c>
      <c r="F36" s="5">
        <f t="shared" si="1"/>
        <v>33.623522161151854</v>
      </c>
      <c r="G36" s="5">
        <f t="shared" si="2"/>
        <v>1022.1999999999971</v>
      </c>
      <c r="H36" s="5">
        <f t="shared" si="5"/>
        <v>101.63885277099509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59961.3</v>
      </c>
      <c r="D37" s="8">
        <v>183105.7</v>
      </c>
      <c r="E37" s="8">
        <v>60293.1</v>
      </c>
      <c r="F37" s="7">
        <f t="shared" si="1"/>
        <v>32.928030094093195</v>
      </c>
      <c r="G37" s="7">
        <f t="shared" si="2"/>
        <v>331.79999999999563</v>
      </c>
      <c r="H37" s="7">
        <f>E37/C37%</f>
        <v>100.5533569152103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2411.6</v>
      </c>
      <c r="D38" s="8">
        <v>5438.2</v>
      </c>
      <c r="E38" s="8">
        <v>3102</v>
      </c>
      <c r="F38" s="7">
        <f t="shared" si="1"/>
        <v>57.040932661542428</v>
      </c>
      <c r="G38" s="7">
        <f t="shared" si="2"/>
        <v>690.40000000000009</v>
      </c>
      <c r="H38" s="7">
        <f t="shared" si="5"/>
        <v>128.6282965665948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</f>
        <v>40134.400000000001</v>
      </c>
      <c r="D39" s="5">
        <f>D40+D41+D42+D43</f>
        <v>135362.19999999998</v>
      </c>
      <c r="E39" s="5">
        <f>E40+E41+E42+E43</f>
        <v>92614</v>
      </c>
      <c r="F39" s="5">
        <f t="shared" si="1"/>
        <v>68.419396256857539</v>
      </c>
      <c r="G39" s="5">
        <f t="shared" si="2"/>
        <v>52479.6</v>
      </c>
      <c r="H39" s="5">
        <f>E39/C39%</f>
        <v>230.75964758411737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4827.8</v>
      </c>
      <c r="D40" s="8">
        <v>11236.2</v>
      </c>
      <c r="E40" s="8">
        <v>5172.5</v>
      </c>
      <c r="F40" s="7">
        <f t="shared" si="1"/>
        <v>46.034246453427315</v>
      </c>
      <c r="G40" s="7">
        <f t="shared" si="2"/>
        <v>344.69999999999982</v>
      </c>
      <c r="H40" s="7">
        <f t="shared" si="5"/>
        <v>107.13989809022743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7766.3</v>
      </c>
      <c r="D41" s="8">
        <v>77827.399999999994</v>
      </c>
      <c r="E41" s="8">
        <v>67362.7</v>
      </c>
      <c r="F41" s="7">
        <f t="shared" si="1"/>
        <v>86.553964285071842</v>
      </c>
      <c r="G41" s="7">
        <f t="shared" si="2"/>
        <v>59596.399999999994</v>
      </c>
      <c r="H41" s="7">
        <f t="shared" si="5"/>
        <v>867.37185017318416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27540.3</v>
      </c>
      <c r="D42" s="8">
        <v>46298.6</v>
      </c>
      <c r="E42" s="8">
        <v>20078.8</v>
      </c>
      <c r="F42" s="7">
        <f t="shared" si="1"/>
        <v>43.368050005831712</v>
      </c>
      <c r="G42" s="7">
        <f t="shared" si="2"/>
        <v>-7461.5</v>
      </c>
      <c r="H42" s="7">
        <f t="shared" si="5"/>
        <v>72.906976321971797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19"/>
      <c r="E43" s="19"/>
      <c r="F43" s="7"/>
      <c r="G43" s="7">
        <f t="shared" si="2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C45+C46+C47+C48</f>
        <v>101898.3</v>
      </c>
      <c r="D44" s="5">
        <f>D45+D47+D48+D46</f>
        <v>202146.6</v>
      </c>
      <c r="E44" s="5">
        <f>E45+E47+E48+E46</f>
        <v>100263.5</v>
      </c>
      <c r="F44" s="5">
        <f>E44/D44%</f>
        <v>49.59939964362497</v>
      </c>
      <c r="G44" s="5">
        <f>E44-C44</f>
        <v>-1634.8000000000029</v>
      </c>
      <c r="H44" s="5">
        <f>E44/C44%</f>
        <v>98.395655275897624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4813.8999999999996</v>
      </c>
      <c r="D45" s="8"/>
      <c r="E45" s="8"/>
      <c r="F45" s="7"/>
      <c r="G45" s="7">
        <f t="shared" si="2"/>
        <v>-4813.8999999999996</v>
      </c>
      <c r="H45" s="7">
        <f t="shared" si="5"/>
        <v>0</v>
      </c>
      <c r="I45" s="2"/>
      <c r="J45" s="2"/>
      <c r="K45" s="2"/>
      <c r="L45" s="2"/>
      <c r="M45" s="2"/>
    </row>
    <row r="46" spans="1:13" s="12" customFormat="1" ht="25.2" customHeight="1">
      <c r="A46" s="6" t="s">
        <v>107</v>
      </c>
      <c r="B46" s="18" t="s">
        <v>106</v>
      </c>
      <c r="C46" s="7"/>
      <c r="D46" s="8">
        <v>8579.4</v>
      </c>
      <c r="E46" s="8"/>
      <c r="F46" s="7">
        <f t="shared" si="1"/>
        <v>0</v>
      </c>
      <c r="G46" s="7">
        <f t="shared" si="2"/>
        <v>0</v>
      </c>
      <c r="H46" s="7"/>
      <c r="I46" s="2"/>
      <c r="J46" s="2"/>
      <c r="K46" s="2"/>
      <c r="L46" s="2"/>
      <c r="M46" s="2"/>
    </row>
    <row r="47" spans="1:13" s="12" customFormat="1" ht="25.2" customHeight="1">
      <c r="A47" s="6" t="s">
        <v>105</v>
      </c>
      <c r="B47" s="18" t="s">
        <v>104</v>
      </c>
      <c r="C47" s="7">
        <v>95371.1</v>
      </c>
      <c r="D47" s="8">
        <v>187688.2</v>
      </c>
      <c r="E47" s="8">
        <v>97331.6</v>
      </c>
      <c r="F47" s="7">
        <f t="shared" si="1"/>
        <v>51.8581349280349</v>
      </c>
      <c r="G47" s="7">
        <f t="shared" si="2"/>
        <v>1960.5</v>
      </c>
      <c r="H47" s="7">
        <f t="shared" si="5"/>
        <v>102.05565417616029</v>
      </c>
      <c r="I47" s="2"/>
      <c r="J47" s="2"/>
      <c r="K47" s="2"/>
      <c r="L47" s="2"/>
      <c r="M47" s="2"/>
    </row>
    <row r="48" spans="1:13" ht="25.2" customHeight="1">
      <c r="A48" s="6" t="s">
        <v>4</v>
      </c>
      <c r="B48" s="18" t="s">
        <v>69</v>
      </c>
      <c r="C48" s="7">
        <v>1713.3</v>
      </c>
      <c r="D48" s="8">
        <v>5879</v>
      </c>
      <c r="E48" s="8">
        <v>2931.9</v>
      </c>
      <c r="F48" s="7">
        <f t="shared" si="1"/>
        <v>49.870726313998979</v>
      </c>
      <c r="G48" s="7">
        <f t="shared" si="2"/>
        <v>1218.6000000000001</v>
      </c>
      <c r="H48" s="7">
        <f t="shared" si="5"/>
        <v>171.12589739099985</v>
      </c>
      <c r="I48" s="2"/>
      <c r="J48" s="2"/>
      <c r="K48" s="2"/>
      <c r="L48" s="2"/>
      <c r="M48" s="2"/>
    </row>
    <row r="49" spans="1:13" ht="27" customHeight="1">
      <c r="A49" s="4" t="s">
        <v>87</v>
      </c>
      <c r="B49" s="17" t="s">
        <v>70</v>
      </c>
      <c r="C49" s="5">
        <f>C50+C51</f>
        <v>5112</v>
      </c>
      <c r="D49" s="5">
        <f>D50+D51</f>
        <v>9053.1</v>
      </c>
      <c r="E49" s="5">
        <f>E50+E51</f>
        <v>5301.1</v>
      </c>
      <c r="F49" s="5">
        <f t="shared" si="1"/>
        <v>58.555632877136006</v>
      </c>
      <c r="G49" s="5">
        <f t="shared" si="2"/>
        <v>189.10000000000036</v>
      </c>
      <c r="H49" s="5">
        <f t="shared" si="5"/>
        <v>103.69913928012521</v>
      </c>
      <c r="I49" s="1"/>
      <c r="J49" s="1"/>
      <c r="K49" s="1"/>
      <c r="L49" s="1"/>
      <c r="M49" s="2"/>
    </row>
    <row r="50" spans="1:13" ht="18">
      <c r="A50" s="6" t="s">
        <v>3</v>
      </c>
      <c r="B50" s="18" t="s">
        <v>71</v>
      </c>
      <c r="C50" s="7">
        <v>3668</v>
      </c>
      <c r="D50" s="8">
        <v>9053.1</v>
      </c>
      <c r="E50" s="8">
        <v>5301.1</v>
      </c>
      <c r="F50" s="7">
        <f t="shared" si="1"/>
        <v>58.555632877136006</v>
      </c>
      <c r="G50" s="7">
        <f t="shared" si="2"/>
        <v>1633.1000000000004</v>
      </c>
      <c r="H50" s="7">
        <f t="shared" si="5"/>
        <v>144.52290076335879</v>
      </c>
      <c r="I50" s="2"/>
      <c r="J50" s="2"/>
      <c r="K50" s="2"/>
      <c r="L50" s="2"/>
      <c r="M50" s="2"/>
    </row>
    <row r="51" spans="1:13" s="12" customFormat="1" ht="18">
      <c r="A51" s="6" t="s">
        <v>109</v>
      </c>
      <c r="B51" s="18" t="s">
        <v>108</v>
      </c>
      <c r="C51" s="7">
        <v>1444</v>
      </c>
      <c r="D51" s="8"/>
      <c r="E51" s="8"/>
      <c r="F51" s="7"/>
      <c r="G51" s="7">
        <f t="shared" si="2"/>
        <v>-1444</v>
      </c>
      <c r="H51" s="7"/>
      <c r="I51" s="2"/>
      <c r="J51" s="2"/>
      <c r="K51" s="2"/>
      <c r="L51" s="2"/>
      <c r="M51" s="2"/>
    </row>
    <row r="52" spans="1:13" ht="44.4" customHeight="1">
      <c r="A52" s="4" t="s">
        <v>88</v>
      </c>
      <c r="B52" s="17" t="s">
        <v>72</v>
      </c>
      <c r="C52" s="5">
        <f>C53</f>
        <v>4560.2</v>
      </c>
      <c r="D52" s="5">
        <f>D53</f>
        <v>90884.4</v>
      </c>
      <c r="E52" s="5">
        <f>E53</f>
        <v>93.6</v>
      </c>
      <c r="F52" s="5">
        <f t="shared" si="1"/>
        <v>0.10298797153306838</v>
      </c>
      <c r="G52" s="5">
        <f t="shared" si="2"/>
        <v>-4466.5999999999995</v>
      </c>
      <c r="H52" s="5">
        <f t="shared" si="5"/>
        <v>2.0525415551949475</v>
      </c>
      <c r="I52" s="1"/>
      <c r="J52" s="1"/>
      <c r="K52" s="1"/>
      <c r="L52" s="1"/>
      <c r="M52" s="2"/>
    </row>
    <row r="53" spans="1:13" ht="28.2" customHeight="1">
      <c r="A53" s="6" t="s">
        <v>2</v>
      </c>
      <c r="B53" s="18" t="s">
        <v>73</v>
      </c>
      <c r="C53" s="7">
        <v>4560.2</v>
      </c>
      <c r="D53" s="8">
        <v>90884.4</v>
      </c>
      <c r="E53" s="8">
        <v>93.6</v>
      </c>
      <c r="F53" s="7">
        <f t="shared" si="1"/>
        <v>0.10298797153306838</v>
      </c>
      <c r="G53" s="7">
        <f t="shared" si="2"/>
        <v>-4466.5999999999995</v>
      </c>
      <c r="H53" s="7">
        <f>E53/C53%</f>
        <v>2.0525415551949475</v>
      </c>
      <c r="I53" s="2"/>
      <c r="J53" s="2"/>
      <c r="K53" s="2"/>
      <c r="L53" s="2"/>
      <c r="M53" s="2"/>
    </row>
    <row r="54" spans="1:13" ht="57.6" customHeight="1">
      <c r="A54" s="4" t="s">
        <v>89</v>
      </c>
      <c r="B54" s="17" t="s">
        <v>74</v>
      </c>
      <c r="C54" s="5">
        <f>C55+C56</f>
        <v>6147.6</v>
      </c>
      <c r="D54" s="5">
        <f>D55+D56</f>
        <v>15846.9</v>
      </c>
      <c r="E54" s="5">
        <f>E55+E56</f>
        <v>9334.4</v>
      </c>
      <c r="F54" s="5">
        <f t="shared" si="1"/>
        <v>58.903634149265784</v>
      </c>
      <c r="G54" s="5">
        <f>E54-C54</f>
        <v>3186.7999999999993</v>
      </c>
      <c r="H54" s="5">
        <f t="shared" si="5"/>
        <v>151.83811568742271</v>
      </c>
      <c r="I54" s="1"/>
      <c r="J54" s="1"/>
      <c r="K54" s="1"/>
      <c r="L54" s="1"/>
      <c r="M54" s="2"/>
    </row>
    <row r="55" spans="1:13" ht="36">
      <c r="A55" s="6" t="s">
        <v>1</v>
      </c>
      <c r="B55" s="18" t="s">
        <v>75</v>
      </c>
      <c r="C55" s="7">
        <v>6147.6</v>
      </c>
      <c r="D55" s="8">
        <v>13024.9</v>
      </c>
      <c r="E55" s="8">
        <v>6512.4</v>
      </c>
      <c r="F55" s="7">
        <f t="shared" si="1"/>
        <v>49.999616119893432</v>
      </c>
      <c r="G55" s="7">
        <f t="shared" si="2"/>
        <v>364.79999999999927</v>
      </c>
      <c r="H55" s="7">
        <f t="shared" si="5"/>
        <v>105.93402303337886</v>
      </c>
      <c r="I55" s="2"/>
      <c r="J55" s="2"/>
      <c r="K55" s="2"/>
      <c r="L55" s="2"/>
      <c r="M55" s="2"/>
    </row>
    <row r="56" spans="1:13" ht="36">
      <c r="A56" s="6" t="s">
        <v>0</v>
      </c>
      <c r="B56" s="18" t="s">
        <v>76</v>
      </c>
      <c r="C56" s="7"/>
      <c r="D56" s="8">
        <v>2822</v>
      </c>
      <c r="E56" s="8">
        <v>2822</v>
      </c>
      <c r="F56" s="7">
        <f t="shared" si="1"/>
        <v>100</v>
      </c>
      <c r="G56" s="7">
        <f t="shared" si="2"/>
        <v>2822</v>
      </c>
      <c r="H56" s="7"/>
      <c r="I56" s="2"/>
      <c r="J56" s="2"/>
      <c r="K56" s="2"/>
      <c r="L56" s="2"/>
      <c r="M56" s="2"/>
    </row>
    <row r="57" spans="1:13" ht="17.399999999999999">
      <c r="A57" s="14" t="s">
        <v>32</v>
      </c>
      <c r="B57" s="17"/>
      <c r="C57" s="9">
        <f>C5+C13+C16+C22+C29+C36+C39+C44+C49+C52+C54+C27</f>
        <v>2357836.9</v>
      </c>
      <c r="D57" s="20">
        <f>D5+D13+D16+D22+D29+D36+D39+D44+D49+D52+D54+D27</f>
        <v>5144298.5000000009</v>
      </c>
      <c r="E57" s="20">
        <f>E5+E13+E16+E22+E29+E36+E39+E44+E49+E52+E54+E27</f>
        <v>2417526</v>
      </c>
      <c r="F57" s="9">
        <f>E57/D57%</f>
        <v>46.994279200555717</v>
      </c>
      <c r="G57" s="9">
        <f t="shared" si="2"/>
        <v>59689.100000000093</v>
      </c>
      <c r="H57" s="9">
        <f>E57/C57%</f>
        <v>102.53151946175751</v>
      </c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2025-07-15T03:23:19Z</cp:lastPrinted>
  <dcterms:created xsi:type="dcterms:W3CDTF">2016-08-16T06:24:10Z</dcterms:created>
  <dcterms:modified xsi:type="dcterms:W3CDTF">2025-07-15T05:11:03Z</dcterms:modified>
</cp:coreProperties>
</file>