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4 году\район\1 полугодие 2024\для сайта\"/>
    </mc:Choice>
  </mc:AlternateContent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52511" iterate="1"/>
</workbook>
</file>

<file path=xl/calcChain.xml><?xml version="1.0" encoding="utf-8"?>
<calcChain xmlns="http://schemas.openxmlformats.org/spreadsheetml/2006/main">
  <c r="H17" i="4" l="1"/>
  <c r="H18" i="4"/>
  <c r="H19" i="4"/>
  <c r="H20" i="4"/>
  <c r="H26" i="4"/>
  <c r="H25" i="4"/>
  <c r="H24" i="4"/>
  <c r="H27" i="4"/>
  <c r="H28" i="4"/>
  <c r="H15" i="4" l="1"/>
  <c r="F28" i="4"/>
  <c r="G28" i="4"/>
  <c r="H47" i="4"/>
  <c r="G51" i="4"/>
  <c r="E49" i="4" l="1"/>
  <c r="D49" i="4"/>
  <c r="F51" i="4"/>
  <c r="G47" i="4"/>
  <c r="F47" i="4"/>
  <c r="E44" i="4"/>
  <c r="D44" i="4"/>
  <c r="G46" i="4"/>
  <c r="F46" i="4"/>
  <c r="C44" i="4" l="1"/>
  <c r="H44" i="4" s="1"/>
  <c r="D13" i="4"/>
  <c r="D5" i="4"/>
  <c r="E5" i="4"/>
  <c r="C54" i="4"/>
  <c r="C52" i="4"/>
  <c r="C49" i="4"/>
  <c r="C39" i="4"/>
  <c r="C36" i="4"/>
  <c r="C29" i="4"/>
  <c r="C27" i="4"/>
  <c r="C22" i="4"/>
  <c r="C16" i="4"/>
  <c r="C13" i="4"/>
  <c r="C5" i="4"/>
  <c r="G44" i="4" l="1"/>
  <c r="F44" i="4"/>
  <c r="C58" i="4"/>
  <c r="F5" i="4"/>
  <c r="H33" i="4" l="1"/>
  <c r="F33" i="4" l="1"/>
  <c r="H14" i="4"/>
  <c r="G14" i="4"/>
  <c r="E13" i="4"/>
  <c r="H7" i="4"/>
  <c r="H8" i="4"/>
  <c r="H10" i="4"/>
  <c r="H12" i="4"/>
  <c r="F17" i="4"/>
  <c r="H13" i="4" l="1"/>
  <c r="F13" i="4"/>
  <c r="G13" i="4"/>
  <c r="H56" i="4"/>
  <c r="H57" i="4"/>
  <c r="H45" i="4"/>
  <c r="H32" i="4"/>
  <c r="E27" i="4"/>
  <c r="G27" i="4" s="1"/>
  <c r="D27" i="4"/>
  <c r="F19" i="4"/>
  <c r="H6" i="4"/>
  <c r="G33" i="4" l="1"/>
  <c r="F56" i="4"/>
  <c r="F57" i="4"/>
  <c r="G56" i="4"/>
  <c r="G57" i="4"/>
  <c r="E36" i="4"/>
  <c r="D54" i="4"/>
  <c r="E54" i="4"/>
  <c r="F6" i="4"/>
  <c r="G45" i="4"/>
  <c r="F45" i="4"/>
  <c r="G32" i="4"/>
  <c r="E29" i="4"/>
  <c r="D29" i="4"/>
  <c r="F32" i="4"/>
  <c r="G9" i="4"/>
  <c r="E52" i="4"/>
  <c r="E39" i="4"/>
  <c r="E22" i="4"/>
  <c r="E16" i="4"/>
  <c r="F7" i="4"/>
  <c r="H21" i="4"/>
  <c r="H23" i="4"/>
  <c r="H30" i="4"/>
  <c r="H31" i="4"/>
  <c r="H34" i="4"/>
  <c r="H35" i="4"/>
  <c r="H37" i="4"/>
  <c r="H38" i="4"/>
  <c r="H40" i="4"/>
  <c r="H41" i="4"/>
  <c r="H42" i="4"/>
  <c r="H48" i="4"/>
  <c r="H50" i="4"/>
  <c r="H53" i="4"/>
  <c r="H55" i="4"/>
  <c r="G6" i="4"/>
  <c r="G7" i="4"/>
  <c r="G8" i="4"/>
  <c r="G10" i="4"/>
  <c r="G11" i="4"/>
  <c r="G12" i="4"/>
  <c r="G15" i="4"/>
  <c r="G17" i="4"/>
  <c r="G18" i="4"/>
  <c r="G19" i="4"/>
  <c r="G20" i="4"/>
  <c r="G21" i="4"/>
  <c r="G23" i="4"/>
  <c r="G24" i="4"/>
  <c r="G25" i="4"/>
  <c r="G26" i="4"/>
  <c r="G30" i="4"/>
  <c r="G31" i="4"/>
  <c r="G34" i="4"/>
  <c r="G35" i="4"/>
  <c r="G37" i="4"/>
  <c r="G38" i="4"/>
  <c r="G40" i="4"/>
  <c r="G41" i="4"/>
  <c r="G42" i="4"/>
  <c r="G43" i="4"/>
  <c r="G48" i="4"/>
  <c r="G50" i="4"/>
  <c r="G53" i="4"/>
  <c r="G55" i="4"/>
  <c r="F8" i="4"/>
  <c r="F10" i="4"/>
  <c r="F11" i="4"/>
  <c r="F12" i="4"/>
  <c r="F15" i="4"/>
  <c r="F18" i="4"/>
  <c r="F20" i="4"/>
  <c r="F21" i="4"/>
  <c r="F23" i="4"/>
  <c r="F24" i="4"/>
  <c r="F26" i="4"/>
  <c r="F30" i="4"/>
  <c r="F31" i="4"/>
  <c r="F34" i="4"/>
  <c r="F35" i="4"/>
  <c r="F37" i="4"/>
  <c r="F38" i="4"/>
  <c r="F40" i="4"/>
  <c r="F41" i="4"/>
  <c r="F42" i="4"/>
  <c r="F48" i="4"/>
  <c r="F50" i="4"/>
  <c r="F53" i="4"/>
  <c r="F55" i="4"/>
  <c r="D52" i="4"/>
  <c r="D39" i="4"/>
  <c r="D36" i="4"/>
  <c r="D22" i="4"/>
  <c r="D16" i="4"/>
  <c r="H16" i="4" l="1"/>
  <c r="D58" i="4"/>
  <c r="E58" i="4"/>
  <c r="G49" i="4"/>
  <c r="F22" i="4"/>
  <c r="F52" i="4"/>
  <c r="F49" i="4"/>
  <c r="F54" i="4"/>
  <c r="H52" i="4"/>
  <c r="G54" i="4"/>
  <c r="F36" i="4"/>
  <c r="F29" i="4"/>
  <c r="F39" i="4"/>
  <c r="H36" i="4"/>
  <c r="H29" i="4"/>
  <c r="G22" i="4"/>
  <c r="H39" i="4"/>
  <c r="F16" i="4"/>
  <c r="H54" i="4"/>
  <c r="G52" i="4"/>
  <c r="H49" i="4"/>
  <c r="G39" i="4"/>
  <c r="G36" i="4"/>
  <c r="G29" i="4"/>
  <c r="H22" i="4"/>
  <c r="G16" i="4"/>
  <c r="H5" i="4"/>
  <c r="G5" i="4"/>
  <c r="F58" i="4" l="1"/>
  <c r="H58" i="4"/>
  <c r="G58" i="4"/>
</calcChain>
</file>

<file path=xl/sharedStrings.xml><?xml version="1.0" encoding="utf-8"?>
<sst xmlns="http://schemas.openxmlformats.org/spreadsheetml/2006/main" count="118" uniqueCount="116">
  <si>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</si>
  <si>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</si>
  <si>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</si>
  <si>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</si>
  <si>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</si>
  <si>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</si>
  <si>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</si>
  <si>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</si>
  <si>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</si>
  <si>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</si>
  <si>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</si>
  <si>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</si>
  <si>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</si>
  <si>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</si>
  <si>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</si>
  <si>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</si>
  <si>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</si>
  <si>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</si>
  <si>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</si>
  <si>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</si>
  <si>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</si>
  <si>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</si>
  <si>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</si>
  <si>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</si>
  <si>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</si>
  <si>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</si>
  <si>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</si>
  <si>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</si>
  <si>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</si>
  <si>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</si>
  <si>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</si>
  <si>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</si>
  <si>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</si>
  <si>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</si>
  <si>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</si>
  <si>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</si>
  <si>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</si>
  <si>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</si>
  <si>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</si>
  <si>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</si>
  <si>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</si>
  <si>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</si>
  <si>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</si>
  <si>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</si>
  <si>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</si>
  <si>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</si>
  <si>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</si>
  <si>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</si>
  <si>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</si>
  <si>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</si>
  <si>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</si>
  <si>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</si>
  <si>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</si>
  <si>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</si>
  <si>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</si>
  <si>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</si>
  <si>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</si>
  <si>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</si>
  <si>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</si>
  <si>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</si>
  <si>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</si>
  <si>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</si>
  <si>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</si>
  <si>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</si>
  <si>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</si>
  <si>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</si>
  <si>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</si>
  <si>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</si>
  <si>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</si>
  <si>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</si>
  <si>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</si>
  <si>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</si>
  <si>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</si>
  <si>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</si>
  <si>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</si>
  <si>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</si>
  <si>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</si>
  <si>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</si>
  <si>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</si>
  <si>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</si>
  <si>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</si>
  <si>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</si>
  <si>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</si>
  <si>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</si>
  <si>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</si>
  <si>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</si>
  <si>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</si>
  <si>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</si>
  <si>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</si>
  <si>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</si>
  <si>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</si>
  <si>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</si>
  <si>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</si>
  <si>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</si>
  <si>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</si>
  <si>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</si>
  <si>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</si>
  <si>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</si>
  <si>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</si>
  <si>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</si>
  <si>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</si>
  <si>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</si>
  <si>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</si>
  <si>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</si>
  <si>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1103</t>
  </si>
  <si>
    <t>Спорт высших достижений</t>
  </si>
  <si>
    <t>План на 2024 год</t>
  </si>
  <si>
    <t>% исполнения к  плану 2024 года</t>
  </si>
  <si>
    <t>1102</t>
  </si>
  <si>
    <t>Массовый спорт</t>
  </si>
  <si>
    <t>1204</t>
  </si>
  <si>
    <t>Другие вопросы в области средств массовой информации</t>
  </si>
  <si>
    <t>Исполнение по расходам бюджета Балаковского муниципального района за 1 полугодие 2024 года</t>
  </si>
  <si>
    <t>Исполнение за 1 полугодие 2023 года</t>
  </si>
  <si>
    <t xml:space="preserve">Исполнение за  1 полугодие 2024 года </t>
  </si>
  <si>
    <t>Изменения к исполнению за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</si>
</sst>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5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166" fontId="9" fillId="2" borderId="1" xfId="0" applyNumberFormat="1" applyFont="1" applyFill="1" applyBorder="1"/>
    <xf numFmtId="166" fontId="10" fillId="0" borderId="1" xfId="0" applyNumberFormat="1" applyFont="1" applyFill="1" applyBorder="1"/>
    <xf numFmtId="166" fontId="5" fillId="0" borderId="1" xfId="0" applyNumberFormat="1" applyFont="1" applyFill="1" applyBorder="1"/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tabSelected="1" zoomScale="90" zoomScaleNormal="90" workbookViewId="0">
      <pane xSplit="2" ySplit="4" topLeftCell="C36" activePane="bottomRight" state="frozen"/>
      <selection pane="topRight" activeCell="C1" sqref="C1"/>
      <selection pane="bottomLeft" activeCell="A5" sqref="A5"/>
      <selection pane="bottomRight" activeCell="E17" sqref="E17"/>
    </sheetView>
  </sheetViews>
  <sheetFormatPr defaultRowHeight="13.8"/>
  <cols>
    <col min="1" max="1" width="78.8984375" customWidth="1"/>
    <col min="2" max="2" width="12.69921875" style="12" customWidth="1"/>
    <col min="3" max="3" width="18" customWidth="1"/>
    <col min="4" max="4" width="16.69921875" customWidth="1"/>
    <col min="5" max="5" width="18" customWidth="1"/>
    <col min="6" max="6" width="17.19921875" customWidth="1"/>
    <col min="7" max="7" width="16.09765625" customWidth="1"/>
    <col min="8" max="8" width="11.59765625" customWidth="1"/>
  </cols>
  <sheetData>
    <row r="1" spans="1:13" s="12" customFormat="1" ht="17.399999999999999">
      <c r="A1" s="22" t="s">
        <v>112</v>
      </c>
      <c r="B1" s="22"/>
      <c r="C1" s="22"/>
      <c r="D1" s="22"/>
      <c r="E1" s="22"/>
      <c r="F1" s="22"/>
      <c r="G1" s="22"/>
      <c r="H1" s="22"/>
    </row>
    <row r="2" spans="1:13">
      <c r="H2" s="13" t="s">
        <v>31</v>
      </c>
    </row>
    <row r="3" spans="1:13" s="12" customFormat="1" ht="51.6" customHeight="1">
      <c r="A3" s="24" t="s">
        <v>28</v>
      </c>
      <c r="B3" s="24" t="s">
        <v>35</v>
      </c>
      <c r="C3" s="24" t="s">
        <v>113</v>
      </c>
      <c r="D3" s="24" t="s">
        <v>106</v>
      </c>
      <c r="E3" s="24" t="s">
        <v>114</v>
      </c>
      <c r="F3" s="23" t="s">
        <v>107</v>
      </c>
      <c r="G3" s="23" t="s">
        <v>115</v>
      </c>
      <c r="H3" s="23"/>
    </row>
    <row r="4" spans="1:13" ht="61.2" customHeight="1">
      <c r="A4" s="24"/>
      <c r="B4" s="24"/>
      <c r="C4" s="24"/>
      <c r="D4" s="24"/>
      <c r="E4" s="24"/>
      <c r="F4" s="23"/>
      <c r="G4" s="15" t="s">
        <v>33</v>
      </c>
      <c r="H4" s="16" t="s">
        <v>34</v>
      </c>
      <c r="I4" s="12"/>
    </row>
    <row r="5" spans="1:13" ht="26.4" customHeight="1">
      <c r="A5" s="4" t="s">
        <v>84</v>
      </c>
      <c r="B5" s="17" t="s">
        <v>36</v>
      </c>
      <c r="C5" s="5">
        <f>SUM(C6:C12)</f>
        <v>180301.8</v>
      </c>
      <c r="D5" s="5">
        <f t="shared" ref="D5:E5" si="0">SUM(D6:D12)</f>
        <v>413289.39999999997</v>
      </c>
      <c r="E5" s="5">
        <f t="shared" si="0"/>
        <v>208254.5</v>
      </c>
      <c r="F5" s="5">
        <f>E5/D5%</f>
        <v>50.389509142987947</v>
      </c>
      <c r="G5" s="5">
        <f>E5-C5</f>
        <v>27952.700000000012</v>
      </c>
      <c r="H5" s="5">
        <f>E5/C5%</f>
        <v>115.50328393837445</v>
      </c>
      <c r="I5" s="1"/>
      <c r="J5" s="1"/>
      <c r="K5" s="1"/>
      <c r="L5" s="1"/>
      <c r="M5" s="2"/>
    </row>
    <row r="6" spans="1:13" s="3" customFormat="1" ht="43.8" customHeight="1">
      <c r="A6" s="6" t="s">
        <v>29</v>
      </c>
      <c r="B6" s="18" t="s">
        <v>37</v>
      </c>
      <c r="C6" s="7">
        <v>1912.6</v>
      </c>
      <c r="D6" s="8">
        <v>3066.3</v>
      </c>
      <c r="E6" s="8">
        <v>2008.6</v>
      </c>
      <c r="F6" s="7">
        <f t="shared" ref="F6:F57" si="1">E6/D6%</f>
        <v>65.505658285229757</v>
      </c>
      <c r="G6" s="10">
        <f t="shared" ref="G6:G58" si="2">E6-C6</f>
        <v>96</v>
      </c>
      <c r="H6" s="7">
        <f t="shared" ref="H6:H58" si="3">E6/C6%</f>
        <v>105.01934539370491</v>
      </c>
      <c r="I6" s="1"/>
      <c r="J6" s="1"/>
      <c r="K6" s="1"/>
      <c r="L6" s="1"/>
      <c r="M6" s="2"/>
    </row>
    <row r="7" spans="1:13" ht="61.8" customHeight="1">
      <c r="A7" s="6" t="s">
        <v>27</v>
      </c>
      <c r="B7" s="18" t="s">
        <v>38</v>
      </c>
      <c r="C7" s="7">
        <v>2333.4</v>
      </c>
      <c r="D7" s="8">
        <v>5662.2</v>
      </c>
      <c r="E7" s="8">
        <v>2561.3000000000002</v>
      </c>
      <c r="F7" s="7">
        <f t="shared" si="1"/>
        <v>45.23506764155276</v>
      </c>
      <c r="G7" s="7">
        <f t="shared" si="2"/>
        <v>227.90000000000009</v>
      </c>
      <c r="H7" s="7">
        <f t="shared" si="3"/>
        <v>109.76686380389133</v>
      </c>
      <c r="I7" s="2"/>
      <c r="J7" s="2"/>
      <c r="K7" s="2"/>
      <c r="L7" s="2"/>
      <c r="M7" s="2"/>
    </row>
    <row r="8" spans="1:13" ht="52.8" customHeight="1">
      <c r="A8" s="6" t="s">
        <v>26</v>
      </c>
      <c r="B8" s="18" t="s">
        <v>39</v>
      </c>
      <c r="C8" s="7">
        <v>57963.3</v>
      </c>
      <c r="D8" s="8">
        <v>122353.8</v>
      </c>
      <c r="E8" s="8">
        <v>66676.5</v>
      </c>
      <c r="F8" s="7">
        <f t="shared" si="1"/>
        <v>54.494833834339431</v>
      </c>
      <c r="G8" s="7">
        <f t="shared" si="2"/>
        <v>8713.1999999999971</v>
      </c>
      <c r="H8" s="7">
        <f t="shared" si="3"/>
        <v>115.03227041938605</v>
      </c>
      <c r="I8" s="2"/>
      <c r="J8" s="2"/>
      <c r="K8" s="2"/>
      <c r="L8" s="2"/>
      <c r="M8" s="2"/>
    </row>
    <row r="9" spans="1:13" s="12" customFormat="1" ht="28.2" customHeight="1">
      <c r="A9" s="6" t="s">
        <v>78</v>
      </c>
      <c r="B9" s="18" t="s">
        <v>77</v>
      </c>
      <c r="C9" s="7"/>
      <c r="D9" s="8">
        <v>24.8</v>
      </c>
      <c r="E9" s="8">
        <v>0</v>
      </c>
      <c r="F9" s="7">
        <v>0</v>
      </c>
      <c r="G9" s="7">
        <f t="shared" si="2"/>
        <v>0</v>
      </c>
      <c r="H9" s="7">
        <v>0</v>
      </c>
      <c r="I9" s="2"/>
      <c r="J9" s="2"/>
      <c r="K9" s="2"/>
      <c r="L9" s="2"/>
      <c r="M9" s="2"/>
    </row>
    <row r="10" spans="1:13" ht="41.4" customHeight="1">
      <c r="A10" s="6" t="s">
        <v>25</v>
      </c>
      <c r="B10" s="18" t="s">
        <v>40</v>
      </c>
      <c r="C10" s="7">
        <v>30356.6</v>
      </c>
      <c r="D10" s="8">
        <v>62254.6</v>
      </c>
      <c r="E10" s="8">
        <v>36827.4</v>
      </c>
      <c r="F10" s="7">
        <f t="shared" si="1"/>
        <v>59.156110552473237</v>
      </c>
      <c r="G10" s="7">
        <f t="shared" si="2"/>
        <v>6470.8000000000029</v>
      </c>
      <c r="H10" s="7">
        <f t="shared" si="3"/>
        <v>121.31595765006622</v>
      </c>
      <c r="I10" s="2"/>
      <c r="J10" s="2"/>
      <c r="K10" s="2"/>
      <c r="L10" s="2"/>
      <c r="M10" s="2"/>
    </row>
    <row r="11" spans="1:13" ht="27" customHeight="1">
      <c r="A11" s="6" t="s">
        <v>24</v>
      </c>
      <c r="B11" s="18" t="s">
        <v>41</v>
      </c>
      <c r="C11" s="7"/>
      <c r="D11" s="8">
        <v>992.3</v>
      </c>
      <c r="E11" s="8"/>
      <c r="F11" s="7">
        <f t="shared" si="1"/>
        <v>0</v>
      </c>
      <c r="G11" s="7">
        <f t="shared" si="2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23</v>
      </c>
      <c r="B12" s="18" t="s">
        <v>42</v>
      </c>
      <c r="C12" s="8">
        <v>87735.9</v>
      </c>
      <c r="D12" s="8">
        <v>218935.4</v>
      </c>
      <c r="E12" s="8">
        <v>100180.7</v>
      </c>
      <c r="F12" s="8">
        <f t="shared" si="1"/>
        <v>45.758109469733995</v>
      </c>
      <c r="G12" s="8">
        <f t="shared" si="2"/>
        <v>12444.800000000003</v>
      </c>
      <c r="H12" s="7">
        <f t="shared" si="3"/>
        <v>114.18438746282879</v>
      </c>
      <c r="I12" s="2"/>
      <c r="J12" s="2"/>
      <c r="K12" s="2"/>
      <c r="L12" s="2"/>
      <c r="M12" s="2"/>
    </row>
    <row r="13" spans="1:13" ht="34.799999999999997" customHeight="1">
      <c r="A13" s="4" t="s">
        <v>79</v>
      </c>
      <c r="B13" s="17" t="s">
        <v>43</v>
      </c>
      <c r="C13" s="5">
        <f t="shared" ref="C13" si="4">C14+C15</f>
        <v>8572.6</v>
      </c>
      <c r="D13" s="5">
        <f>D14+D15</f>
        <v>20596.3</v>
      </c>
      <c r="E13" s="5">
        <f t="shared" ref="E13" si="5">E14+E15</f>
        <v>10105.200000000001</v>
      </c>
      <c r="F13" s="5">
        <f>E13/D13%</f>
        <v>49.063181251001396</v>
      </c>
      <c r="G13" s="5">
        <f>E13-C13</f>
        <v>1532.6000000000004</v>
      </c>
      <c r="H13" s="9">
        <f>E13/C13%</f>
        <v>117.87789002169704</v>
      </c>
      <c r="I13" s="1"/>
      <c r="J13" s="1"/>
      <c r="K13" s="1"/>
      <c r="L13" s="1"/>
      <c r="M13" s="2"/>
    </row>
    <row r="14" spans="1:13" s="12" customFormat="1" ht="57" hidden="1" customHeight="1">
      <c r="A14" s="6" t="s">
        <v>103</v>
      </c>
      <c r="B14" s="18" t="s">
        <v>102</v>
      </c>
      <c r="C14" s="7"/>
      <c r="D14" s="8"/>
      <c r="E14" s="8"/>
      <c r="F14" s="7"/>
      <c r="G14" s="7">
        <f t="shared" si="2"/>
        <v>0</v>
      </c>
      <c r="H14" s="7" t="e">
        <f t="shared" si="3"/>
        <v>#DIV/0!</v>
      </c>
      <c r="I14" s="2"/>
      <c r="J14" s="2"/>
      <c r="K14" s="2"/>
      <c r="L14" s="2"/>
      <c r="M14" s="2"/>
    </row>
    <row r="15" spans="1:13" ht="57" customHeight="1">
      <c r="A15" s="6" t="s">
        <v>101</v>
      </c>
      <c r="B15" s="18" t="s">
        <v>100</v>
      </c>
      <c r="C15" s="7">
        <v>8572.6</v>
      </c>
      <c r="D15" s="8">
        <v>20596.3</v>
      </c>
      <c r="E15" s="8">
        <v>10105.200000000001</v>
      </c>
      <c r="F15" s="7">
        <f t="shared" si="1"/>
        <v>49.063181251001396</v>
      </c>
      <c r="G15" s="7">
        <f t="shared" si="2"/>
        <v>1532.6000000000004</v>
      </c>
      <c r="H15" s="7">
        <f t="shared" si="3"/>
        <v>117.87789002169704</v>
      </c>
      <c r="I15" s="2"/>
      <c r="J15" s="2"/>
      <c r="K15" s="2"/>
      <c r="L15" s="2"/>
      <c r="M15" s="2"/>
    </row>
    <row r="16" spans="1:13" ht="17.399999999999999">
      <c r="A16" s="4" t="s">
        <v>80</v>
      </c>
      <c r="B16" s="17" t="s">
        <v>44</v>
      </c>
      <c r="C16" s="5">
        <f>SUM(C17:C21)</f>
        <v>151764.30000000002</v>
      </c>
      <c r="D16" s="5">
        <f>SUM(D17:D21)</f>
        <v>328292.40000000002</v>
      </c>
      <c r="E16" s="5">
        <f>SUM(E17:E21)</f>
        <v>147484.6</v>
      </c>
      <c r="F16" s="5">
        <f t="shared" si="1"/>
        <v>44.92476828583299</v>
      </c>
      <c r="G16" s="5">
        <f t="shared" si="2"/>
        <v>-4279.7000000000116</v>
      </c>
      <c r="H16" s="9">
        <f t="shared" si="3"/>
        <v>97.180035093892286</v>
      </c>
      <c r="I16" s="1"/>
      <c r="J16" s="1"/>
      <c r="K16" s="1"/>
      <c r="L16" s="1"/>
      <c r="M16" s="2"/>
    </row>
    <row r="17" spans="1:13" ht="18">
      <c r="A17" s="6" t="s">
        <v>22</v>
      </c>
      <c r="B17" s="18" t="s">
        <v>45</v>
      </c>
      <c r="C17" s="7">
        <v>132.80000000000001</v>
      </c>
      <c r="D17" s="8">
        <v>15874.2</v>
      </c>
      <c r="E17" s="8">
        <v>6142.2</v>
      </c>
      <c r="F17" s="7">
        <f t="shared" si="1"/>
        <v>38.692973504176585</v>
      </c>
      <c r="G17" s="7">
        <f t="shared" si="2"/>
        <v>6009.4</v>
      </c>
      <c r="H17" s="7">
        <f t="shared" si="3"/>
        <v>4625.1506024096379</v>
      </c>
      <c r="I17" s="2"/>
      <c r="J17" s="2"/>
      <c r="K17" s="2"/>
      <c r="L17" s="2"/>
      <c r="M17" s="2"/>
    </row>
    <row r="18" spans="1:13" ht="18">
      <c r="A18" s="6" t="s">
        <v>21</v>
      </c>
      <c r="B18" s="18" t="s">
        <v>46</v>
      </c>
      <c r="C18" s="7">
        <v>920.3</v>
      </c>
      <c r="D18" s="8">
        <v>2479.1999999999998</v>
      </c>
      <c r="E18" s="8">
        <v>1573.4</v>
      </c>
      <c r="F18" s="7">
        <f t="shared" si="1"/>
        <v>63.464020651823176</v>
      </c>
      <c r="G18" s="7">
        <f t="shared" si="2"/>
        <v>653.10000000000014</v>
      </c>
      <c r="H18" s="7">
        <f t="shared" si="3"/>
        <v>170.9659893512985</v>
      </c>
      <c r="I18" s="2"/>
      <c r="J18" s="2"/>
      <c r="K18" s="2"/>
      <c r="L18" s="2"/>
      <c r="M18" s="2"/>
    </row>
    <row r="19" spans="1:13" s="11" customFormat="1" ht="18">
      <c r="A19" s="6" t="s">
        <v>30</v>
      </c>
      <c r="B19" s="18" t="s">
        <v>47</v>
      </c>
      <c r="C19" s="7">
        <v>20910.599999999999</v>
      </c>
      <c r="D19" s="21">
        <v>49119.6</v>
      </c>
      <c r="E19" s="8">
        <v>21995.3</v>
      </c>
      <c r="F19" s="7">
        <f t="shared" si="1"/>
        <v>44.779069862132431</v>
      </c>
      <c r="G19" s="7">
        <f t="shared" si="2"/>
        <v>1084.7000000000007</v>
      </c>
      <c r="H19" s="7">
        <f t="shared" si="3"/>
        <v>105.18732126290016</v>
      </c>
      <c r="I19" s="2"/>
      <c r="J19" s="2"/>
      <c r="K19" s="2"/>
      <c r="L19" s="2"/>
      <c r="M19" s="2"/>
    </row>
    <row r="20" spans="1:13" ht="18">
      <c r="A20" s="6" t="s">
        <v>20</v>
      </c>
      <c r="B20" s="18" t="s">
        <v>48</v>
      </c>
      <c r="C20" s="7">
        <v>124912</v>
      </c>
      <c r="D20" s="8">
        <v>249805.2</v>
      </c>
      <c r="E20" s="8">
        <v>112061.2</v>
      </c>
      <c r="F20" s="7">
        <f t="shared" si="1"/>
        <v>44.859434471340066</v>
      </c>
      <c r="G20" s="7">
        <f t="shared" si="2"/>
        <v>-12850.800000000003</v>
      </c>
      <c r="H20" s="7">
        <f t="shared" si="3"/>
        <v>89.712117330600748</v>
      </c>
      <c r="I20" s="2"/>
      <c r="J20" s="2"/>
      <c r="K20" s="2"/>
      <c r="L20" s="2"/>
      <c r="M20" s="2"/>
    </row>
    <row r="21" spans="1:13" ht="18">
      <c r="A21" s="6" t="s">
        <v>19</v>
      </c>
      <c r="B21" s="18" t="s">
        <v>49</v>
      </c>
      <c r="C21" s="7">
        <v>4888.6000000000004</v>
      </c>
      <c r="D21" s="8">
        <v>11014.2</v>
      </c>
      <c r="E21" s="8">
        <v>5712.5</v>
      </c>
      <c r="F21" s="7">
        <f t="shared" si="1"/>
        <v>51.864865355631814</v>
      </c>
      <c r="G21" s="7">
        <f t="shared" si="2"/>
        <v>823.89999999999964</v>
      </c>
      <c r="H21" s="7">
        <f t="shared" si="3"/>
        <v>116.8534958883934</v>
      </c>
      <c r="I21" s="2"/>
      <c r="J21" s="2"/>
      <c r="K21" s="2"/>
      <c r="L21" s="2"/>
      <c r="M21" s="2"/>
    </row>
    <row r="22" spans="1:13" ht="17.399999999999999">
      <c r="A22" s="4" t="s">
        <v>81</v>
      </c>
      <c r="B22" s="17" t="s">
        <v>50</v>
      </c>
      <c r="C22" s="5">
        <f>C23+C24+C25+C26</f>
        <v>23680.799999999999</v>
      </c>
      <c r="D22" s="5">
        <f>D23+D24+D25+D26</f>
        <v>147671.79999999999</v>
      </c>
      <c r="E22" s="5">
        <f>E23+E24+E25+E26</f>
        <v>37670.9</v>
      </c>
      <c r="F22" s="5">
        <f t="shared" si="1"/>
        <v>25.509880694892324</v>
      </c>
      <c r="G22" s="5">
        <f t="shared" si="2"/>
        <v>13990.100000000002</v>
      </c>
      <c r="H22" s="5">
        <f t="shared" si="3"/>
        <v>159.07781831694876</v>
      </c>
      <c r="I22" s="1"/>
      <c r="J22" s="1"/>
      <c r="K22" s="1"/>
      <c r="L22" s="1"/>
      <c r="M22" s="2"/>
    </row>
    <row r="23" spans="1:13" ht="18">
      <c r="A23" s="6" t="s">
        <v>18</v>
      </c>
      <c r="B23" s="18" t="s">
        <v>51</v>
      </c>
      <c r="C23" s="7">
        <v>4555.5</v>
      </c>
      <c r="D23" s="8">
        <v>29555.8</v>
      </c>
      <c r="E23" s="8">
        <v>4049.2</v>
      </c>
      <c r="F23" s="7">
        <f t="shared" si="1"/>
        <v>13.70018744205875</v>
      </c>
      <c r="G23" s="7">
        <f t="shared" si="2"/>
        <v>-506.30000000000018</v>
      </c>
      <c r="H23" s="7">
        <f t="shared" si="3"/>
        <v>88.885962023927121</v>
      </c>
      <c r="I23" s="2"/>
      <c r="J23" s="2"/>
      <c r="K23" s="2"/>
      <c r="L23" s="2"/>
      <c r="M23" s="2"/>
    </row>
    <row r="24" spans="1:13" ht="18">
      <c r="A24" s="6" t="s">
        <v>17</v>
      </c>
      <c r="B24" s="18" t="s">
        <v>52</v>
      </c>
      <c r="C24" s="7">
        <v>410.3</v>
      </c>
      <c r="D24" s="8">
        <v>5348.8</v>
      </c>
      <c r="E24" s="8">
        <v>11.5</v>
      </c>
      <c r="F24" s="7">
        <f t="shared" si="1"/>
        <v>0.21500149566257853</v>
      </c>
      <c r="G24" s="7">
        <f t="shared" si="2"/>
        <v>-398.8</v>
      </c>
      <c r="H24" s="7">
        <f t="shared" si="3"/>
        <v>2.8028271996100416</v>
      </c>
      <c r="I24" s="2"/>
      <c r="J24" s="2"/>
      <c r="K24" s="2"/>
      <c r="L24" s="2"/>
      <c r="M24" s="2"/>
    </row>
    <row r="25" spans="1:13" ht="18">
      <c r="A25" s="6" t="s">
        <v>16</v>
      </c>
      <c r="B25" s="18" t="s">
        <v>53</v>
      </c>
      <c r="C25" s="7">
        <v>8913</v>
      </c>
      <c r="D25" s="8">
        <v>89941.4</v>
      </c>
      <c r="E25" s="8">
        <v>23300.400000000001</v>
      </c>
      <c r="F25" s="7">
        <v>0</v>
      </c>
      <c r="G25" s="7">
        <f t="shared" si="2"/>
        <v>14387.400000000001</v>
      </c>
      <c r="H25" s="7">
        <f t="shared" si="3"/>
        <v>261.42039717266914</v>
      </c>
      <c r="I25" s="2"/>
      <c r="J25" s="2"/>
      <c r="K25" s="2"/>
      <c r="L25" s="2"/>
      <c r="M25" s="2"/>
    </row>
    <row r="26" spans="1:13" ht="18.600000000000001" customHeight="1">
      <c r="A26" s="6" t="s">
        <v>15</v>
      </c>
      <c r="B26" s="18" t="s">
        <v>54</v>
      </c>
      <c r="C26" s="7">
        <v>9802</v>
      </c>
      <c r="D26" s="8">
        <v>22825.8</v>
      </c>
      <c r="E26" s="8">
        <v>10309.799999999999</v>
      </c>
      <c r="F26" s="7">
        <f>E26/D26%</f>
        <v>45.167310674762767</v>
      </c>
      <c r="G26" s="7">
        <f t="shared" si="2"/>
        <v>507.79999999999927</v>
      </c>
      <c r="H26" s="7">
        <f t="shared" si="3"/>
        <v>105.18057539277699</v>
      </c>
      <c r="I26" s="2"/>
      <c r="J26" s="2"/>
      <c r="K26" s="2"/>
      <c r="L26" s="2"/>
      <c r="M26" s="2"/>
    </row>
    <row r="27" spans="1:13" s="12" customFormat="1" ht="18">
      <c r="A27" s="4" t="s">
        <v>97</v>
      </c>
      <c r="B27" s="17" t="s">
        <v>96</v>
      </c>
      <c r="C27" s="5">
        <f t="shared" ref="C27" si="6">C28</f>
        <v>140.6</v>
      </c>
      <c r="D27" s="5">
        <f>D28</f>
        <v>4889.8</v>
      </c>
      <c r="E27" s="5">
        <f t="shared" ref="E27" si="7">E28</f>
        <v>1369.3</v>
      </c>
      <c r="F27" s="7"/>
      <c r="G27" s="9">
        <f t="shared" si="2"/>
        <v>1228.7</v>
      </c>
      <c r="H27" s="5">
        <f t="shared" si="3"/>
        <v>973.89758179231865</v>
      </c>
      <c r="I27" s="1"/>
      <c r="J27" s="1"/>
      <c r="K27" s="1"/>
      <c r="L27" s="1"/>
      <c r="M27" s="2"/>
    </row>
    <row r="28" spans="1:13" s="12" customFormat="1" ht="27.6" customHeight="1">
      <c r="A28" s="6" t="s">
        <v>99</v>
      </c>
      <c r="B28" s="18" t="s">
        <v>98</v>
      </c>
      <c r="C28" s="7">
        <v>140.6</v>
      </c>
      <c r="D28" s="8">
        <v>4889.8</v>
      </c>
      <c r="E28" s="8">
        <v>1369.3</v>
      </c>
      <c r="F28" s="7">
        <f>E28/D28%</f>
        <v>28.00319031453229</v>
      </c>
      <c r="G28" s="7">
        <f t="shared" si="2"/>
        <v>1228.7</v>
      </c>
      <c r="H28" s="10">
        <f t="shared" si="3"/>
        <v>973.89758179231865</v>
      </c>
      <c r="I28" s="2"/>
      <c r="J28" s="2"/>
      <c r="K28" s="2"/>
      <c r="L28" s="2"/>
      <c r="M28" s="2"/>
    </row>
    <row r="29" spans="1:13" ht="17.399999999999999">
      <c r="A29" s="4" t="s">
        <v>82</v>
      </c>
      <c r="B29" s="17" t="s">
        <v>55</v>
      </c>
      <c r="C29" s="5">
        <f>SUM(C30:C35)</f>
        <v>1520063.5999999999</v>
      </c>
      <c r="D29" s="5">
        <f>SUM(D30:D35)</f>
        <v>3498328.4999999995</v>
      </c>
      <c r="E29" s="5">
        <f>SUM(E30:E35)</f>
        <v>1732727</v>
      </c>
      <c r="F29" s="5">
        <f t="shared" si="1"/>
        <v>49.530139893952217</v>
      </c>
      <c r="G29" s="5">
        <f t="shared" si="2"/>
        <v>212663.40000000014</v>
      </c>
      <c r="H29" s="5">
        <f t="shared" si="3"/>
        <v>113.99042776894336</v>
      </c>
      <c r="I29" s="1"/>
      <c r="J29" s="1"/>
      <c r="K29" s="1"/>
      <c r="L29" s="1"/>
      <c r="M29" s="2"/>
    </row>
    <row r="30" spans="1:13" ht="18">
      <c r="A30" s="6" t="s">
        <v>14</v>
      </c>
      <c r="B30" s="18" t="s">
        <v>56</v>
      </c>
      <c r="C30" s="7">
        <v>500556.1</v>
      </c>
      <c r="D30" s="8">
        <v>1105642.2</v>
      </c>
      <c r="E30" s="8">
        <v>571336.4</v>
      </c>
      <c r="F30" s="7">
        <f t="shared" si="1"/>
        <v>51.674619510724185</v>
      </c>
      <c r="G30" s="7">
        <f t="shared" si="2"/>
        <v>70780.300000000047</v>
      </c>
      <c r="H30" s="7">
        <f t="shared" si="3"/>
        <v>114.14033312150228</v>
      </c>
      <c r="I30" s="2"/>
      <c r="J30" s="2"/>
      <c r="K30" s="2"/>
      <c r="L30" s="2"/>
      <c r="M30" s="2"/>
    </row>
    <row r="31" spans="1:13" ht="18">
      <c r="A31" s="6" t="s">
        <v>13</v>
      </c>
      <c r="B31" s="18" t="s">
        <v>57</v>
      </c>
      <c r="C31" s="7">
        <v>845622.4</v>
      </c>
      <c r="D31" s="8">
        <v>1957707.7</v>
      </c>
      <c r="E31" s="8">
        <v>953210.4</v>
      </c>
      <c r="F31" s="7">
        <f t="shared" si="1"/>
        <v>48.690128766413899</v>
      </c>
      <c r="G31" s="7">
        <f t="shared" si="2"/>
        <v>107588</v>
      </c>
      <c r="H31" s="7">
        <f t="shared" si="3"/>
        <v>112.72293638389901</v>
      </c>
      <c r="I31" s="2"/>
      <c r="J31" s="2"/>
      <c r="K31" s="2"/>
      <c r="L31" s="2"/>
      <c r="M31" s="2"/>
    </row>
    <row r="32" spans="1:13" s="12" customFormat="1" ht="18" customHeight="1">
      <c r="A32" s="6" t="s">
        <v>91</v>
      </c>
      <c r="B32" s="18" t="s">
        <v>90</v>
      </c>
      <c r="C32" s="7">
        <v>87774.399999999994</v>
      </c>
      <c r="D32" s="8">
        <v>211854.1</v>
      </c>
      <c r="E32" s="8">
        <v>110826.7</v>
      </c>
      <c r="F32" s="7">
        <f t="shared" si="1"/>
        <v>52.312747310531158</v>
      </c>
      <c r="G32" s="7">
        <f t="shared" si="2"/>
        <v>23052.300000000003</v>
      </c>
      <c r="H32" s="7">
        <f t="shared" si="3"/>
        <v>126.26312455567911</v>
      </c>
      <c r="I32" s="2"/>
      <c r="J32" s="2"/>
      <c r="K32" s="2"/>
      <c r="L32" s="2"/>
      <c r="M32" s="2"/>
    </row>
    <row r="33" spans="1:13" s="12" customFormat="1" ht="33" customHeight="1">
      <c r="A33" s="6" t="s">
        <v>95</v>
      </c>
      <c r="B33" s="18" t="s">
        <v>94</v>
      </c>
      <c r="C33" s="7">
        <v>68.8</v>
      </c>
      <c r="D33" s="8">
        <v>162.30000000000001</v>
      </c>
      <c r="E33" s="8">
        <v>100.5</v>
      </c>
      <c r="F33" s="7">
        <f t="shared" si="1"/>
        <v>61.922365988909419</v>
      </c>
      <c r="G33" s="7">
        <f t="shared" si="2"/>
        <v>31.700000000000003</v>
      </c>
      <c r="H33" s="7">
        <f t="shared" si="3"/>
        <v>146.07558139534885</v>
      </c>
      <c r="I33" s="2"/>
      <c r="J33" s="2"/>
      <c r="K33" s="2"/>
      <c r="L33" s="2"/>
      <c r="M33" s="2"/>
    </row>
    <row r="34" spans="1:13" ht="18">
      <c r="A34" s="6" t="s">
        <v>12</v>
      </c>
      <c r="B34" s="18" t="s">
        <v>58</v>
      </c>
      <c r="C34" s="7">
        <v>2017</v>
      </c>
      <c r="D34" s="8">
        <v>4517.3</v>
      </c>
      <c r="E34" s="8">
        <v>2887.5</v>
      </c>
      <c r="F34" s="7">
        <f t="shared" si="1"/>
        <v>63.920926216988022</v>
      </c>
      <c r="G34" s="7">
        <f t="shared" si="2"/>
        <v>870.5</v>
      </c>
      <c r="H34" s="7">
        <f t="shared" si="3"/>
        <v>143.15815567674764</v>
      </c>
      <c r="I34" s="2"/>
      <c r="J34" s="2"/>
      <c r="K34" s="2"/>
      <c r="L34" s="2"/>
      <c r="M34" s="2"/>
    </row>
    <row r="35" spans="1:13" ht="18">
      <c r="A35" s="6" t="s">
        <v>11</v>
      </c>
      <c r="B35" s="18" t="s">
        <v>59</v>
      </c>
      <c r="C35" s="7">
        <v>84024.9</v>
      </c>
      <c r="D35" s="8">
        <v>218444.9</v>
      </c>
      <c r="E35" s="8">
        <v>94365.5</v>
      </c>
      <c r="F35" s="7">
        <f t="shared" si="1"/>
        <v>43.198765455270411</v>
      </c>
      <c r="G35" s="7">
        <f t="shared" si="2"/>
        <v>10340.600000000006</v>
      </c>
      <c r="H35" s="7">
        <f t="shared" si="3"/>
        <v>112.3065900703244</v>
      </c>
      <c r="I35" s="2"/>
      <c r="J35" s="2"/>
      <c r="K35" s="2"/>
      <c r="L35" s="2"/>
      <c r="M35" s="2"/>
    </row>
    <row r="36" spans="1:13" ht="17.399999999999999">
      <c r="A36" s="4" t="s">
        <v>83</v>
      </c>
      <c r="B36" s="17" t="s">
        <v>60</v>
      </c>
      <c r="C36" s="5">
        <f>C37+C38</f>
        <v>75987.8</v>
      </c>
      <c r="D36" s="5">
        <f>D37+D38</f>
        <v>193357.8</v>
      </c>
      <c r="E36" s="5">
        <f>E37+E38</f>
        <v>62372.9</v>
      </c>
      <c r="F36" s="5">
        <f t="shared" si="1"/>
        <v>32.257762552118407</v>
      </c>
      <c r="G36" s="5">
        <f t="shared" si="2"/>
        <v>-13614.900000000001</v>
      </c>
      <c r="H36" s="5">
        <f t="shared" si="3"/>
        <v>82.082781709695496</v>
      </c>
      <c r="I36" s="1"/>
      <c r="J36" s="1"/>
      <c r="K36" s="1"/>
      <c r="L36" s="1"/>
      <c r="M36" s="2"/>
    </row>
    <row r="37" spans="1:13" ht="18">
      <c r="A37" s="6" t="s">
        <v>10</v>
      </c>
      <c r="B37" s="18" t="s">
        <v>61</v>
      </c>
      <c r="C37" s="7">
        <v>74015.3</v>
      </c>
      <c r="D37" s="8">
        <v>188853.9</v>
      </c>
      <c r="E37" s="8">
        <v>59961.3</v>
      </c>
      <c r="F37" s="7">
        <f t="shared" si="1"/>
        <v>31.750098885964231</v>
      </c>
      <c r="G37" s="7">
        <f t="shared" si="2"/>
        <v>-14054</v>
      </c>
      <c r="H37" s="7">
        <f t="shared" si="3"/>
        <v>81.012033998376012</v>
      </c>
      <c r="I37" s="2"/>
      <c r="J37" s="2"/>
      <c r="K37" s="2"/>
      <c r="L37" s="2"/>
      <c r="M37" s="2"/>
    </row>
    <row r="38" spans="1:13" ht="18">
      <c r="A38" s="6" t="s">
        <v>9</v>
      </c>
      <c r="B38" s="18" t="s">
        <v>62</v>
      </c>
      <c r="C38" s="7">
        <v>1972.5</v>
      </c>
      <c r="D38" s="8">
        <v>4503.8999999999996</v>
      </c>
      <c r="E38" s="8">
        <v>2411.6</v>
      </c>
      <c r="F38" s="7">
        <f t="shared" si="1"/>
        <v>53.544705699504881</v>
      </c>
      <c r="G38" s="7">
        <f t="shared" si="2"/>
        <v>439.09999999999991</v>
      </c>
      <c r="H38" s="7">
        <f t="shared" si="3"/>
        <v>122.26108998732572</v>
      </c>
      <c r="I38" s="2"/>
      <c r="J38" s="2"/>
      <c r="K38" s="2"/>
      <c r="L38" s="2"/>
      <c r="M38" s="2"/>
    </row>
    <row r="39" spans="1:13" ht="29.4" customHeight="1">
      <c r="A39" s="4" t="s">
        <v>85</v>
      </c>
      <c r="B39" s="17" t="s">
        <v>63</v>
      </c>
      <c r="C39" s="5">
        <f>C40+C41+C42+C43</f>
        <v>79094</v>
      </c>
      <c r="D39" s="5">
        <f>D40+D41+D42+D43</f>
        <v>67665.8</v>
      </c>
      <c r="E39" s="5">
        <f>E40+E41+E42+E43</f>
        <v>40134.400000000001</v>
      </c>
      <c r="F39" s="5">
        <f t="shared" si="1"/>
        <v>59.312680852070031</v>
      </c>
      <c r="G39" s="5">
        <f t="shared" si="2"/>
        <v>-38959.599999999999</v>
      </c>
      <c r="H39" s="5">
        <f t="shared" si="3"/>
        <v>50.742660631653472</v>
      </c>
      <c r="I39" s="1"/>
      <c r="J39" s="1"/>
      <c r="K39" s="1"/>
      <c r="L39" s="1"/>
      <c r="M39" s="2"/>
    </row>
    <row r="40" spans="1:13" ht="18">
      <c r="A40" s="6" t="s">
        <v>8</v>
      </c>
      <c r="B40" s="18" t="s">
        <v>64</v>
      </c>
      <c r="C40" s="7">
        <v>4468.8999999999996</v>
      </c>
      <c r="D40" s="8">
        <v>10720.1</v>
      </c>
      <c r="E40" s="8">
        <v>4827.8</v>
      </c>
      <c r="F40" s="7">
        <f t="shared" si="1"/>
        <v>45.035027658324083</v>
      </c>
      <c r="G40" s="7">
        <f t="shared" si="2"/>
        <v>358.90000000000055</v>
      </c>
      <c r="H40" s="7">
        <f t="shared" si="3"/>
        <v>108.03105909731704</v>
      </c>
      <c r="I40" s="2"/>
      <c r="J40" s="2"/>
      <c r="K40" s="2"/>
      <c r="L40" s="2"/>
      <c r="M40" s="2"/>
    </row>
    <row r="41" spans="1:13" ht="18">
      <c r="A41" s="6" t="s">
        <v>7</v>
      </c>
      <c r="B41" s="18" t="s">
        <v>65</v>
      </c>
      <c r="C41" s="7">
        <v>47462.2</v>
      </c>
      <c r="D41" s="8">
        <v>7909.1</v>
      </c>
      <c r="E41" s="8">
        <v>7766.3</v>
      </c>
      <c r="F41" s="7">
        <f t="shared" si="1"/>
        <v>98.194484833925472</v>
      </c>
      <c r="G41" s="7">
        <f t="shared" si="2"/>
        <v>-39695.899999999994</v>
      </c>
      <c r="H41" s="7">
        <f t="shared" si="3"/>
        <v>16.363126867275433</v>
      </c>
      <c r="I41" s="2"/>
      <c r="J41" s="2"/>
      <c r="K41" s="2"/>
      <c r="L41" s="2"/>
      <c r="M41" s="2"/>
    </row>
    <row r="42" spans="1:13" ht="18">
      <c r="A42" s="6" t="s">
        <v>6</v>
      </c>
      <c r="B42" s="18" t="s">
        <v>66</v>
      </c>
      <c r="C42" s="7">
        <v>27162.9</v>
      </c>
      <c r="D42" s="8">
        <v>49036.6</v>
      </c>
      <c r="E42" s="8">
        <v>27540.3</v>
      </c>
      <c r="F42" s="7">
        <f t="shared" si="1"/>
        <v>56.162743746507708</v>
      </c>
      <c r="G42" s="7">
        <f t="shared" si="2"/>
        <v>377.39999999999782</v>
      </c>
      <c r="H42" s="7">
        <f t="shared" si="3"/>
        <v>101.38939509404371</v>
      </c>
      <c r="I42" s="2"/>
      <c r="J42" s="2"/>
      <c r="K42" s="2"/>
      <c r="L42" s="2"/>
      <c r="M42" s="2"/>
    </row>
    <row r="43" spans="1:13" ht="18" hidden="1">
      <c r="A43" s="6" t="s">
        <v>5</v>
      </c>
      <c r="B43" s="18" t="s">
        <v>67</v>
      </c>
      <c r="C43" s="7"/>
      <c r="D43" s="19"/>
      <c r="E43" s="19"/>
      <c r="F43" s="7"/>
      <c r="G43" s="7">
        <f t="shared" si="2"/>
        <v>0</v>
      </c>
      <c r="H43" s="7"/>
      <c r="I43" s="2"/>
      <c r="J43" s="2"/>
      <c r="K43" s="2"/>
      <c r="L43" s="2"/>
      <c r="M43" s="2"/>
    </row>
    <row r="44" spans="1:13" ht="33" customHeight="1">
      <c r="A44" s="4" t="s">
        <v>86</v>
      </c>
      <c r="B44" s="17" t="s">
        <v>68</v>
      </c>
      <c r="C44" s="5">
        <f>C45+C47+C48</f>
        <v>78771.7</v>
      </c>
      <c r="D44" s="5">
        <f>D45+D47+D48+D46</f>
        <v>215372.9</v>
      </c>
      <c r="E44" s="5">
        <f>E45+E47+E48+E46</f>
        <v>101898.3</v>
      </c>
      <c r="F44" s="5">
        <f>E44/D44%</f>
        <v>47.312498461969916</v>
      </c>
      <c r="G44" s="5">
        <f>E44-C44</f>
        <v>23126.600000000006</v>
      </c>
      <c r="H44" s="5">
        <f>E44/C44%</f>
        <v>129.35902106974967</v>
      </c>
      <c r="I44" s="1"/>
      <c r="J44" s="1"/>
      <c r="K44" s="1"/>
      <c r="L44" s="1"/>
      <c r="M44" s="2"/>
    </row>
    <row r="45" spans="1:13" s="12" customFormat="1" ht="25.2" customHeight="1">
      <c r="A45" s="6" t="s">
        <v>93</v>
      </c>
      <c r="B45" s="18" t="s">
        <v>92</v>
      </c>
      <c r="C45" s="7">
        <v>9200.5</v>
      </c>
      <c r="D45" s="8">
        <v>5488</v>
      </c>
      <c r="E45" s="8">
        <v>4813.8999999999996</v>
      </c>
      <c r="F45" s="7">
        <f t="shared" si="1"/>
        <v>87.716836734693871</v>
      </c>
      <c r="G45" s="7">
        <f t="shared" si="2"/>
        <v>-4386.6000000000004</v>
      </c>
      <c r="H45" s="7">
        <f t="shared" si="3"/>
        <v>52.322156404543229</v>
      </c>
      <c r="I45" s="2"/>
      <c r="J45" s="2"/>
      <c r="K45" s="2"/>
      <c r="L45" s="2"/>
      <c r="M45" s="2"/>
    </row>
    <row r="46" spans="1:13" s="12" customFormat="1" ht="25.2" customHeight="1">
      <c r="A46" s="6" t="s">
        <v>109</v>
      </c>
      <c r="B46" s="18" t="s">
        <v>108</v>
      </c>
      <c r="C46" s="7"/>
      <c r="D46" s="8">
        <v>22528.9</v>
      </c>
      <c r="E46" s="8"/>
      <c r="F46" s="7">
        <f t="shared" si="1"/>
        <v>0</v>
      </c>
      <c r="G46" s="7">
        <f t="shared" si="2"/>
        <v>0</v>
      </c>
      <c r="H46" s="7"/>
      <c r="I46" s="2"/>
      <c r="J46" s="2"/>
      <c r="K46" s="2"/>
      <c r="L46" s="2"/>
      <c r="M46" s="2"/>
    </row>
    <row r="47" spans="1:13" s="12" customFormat="1" ht="25.2" customHeight="1">
      <c r="A47" s="6" t="s">
        <v>105</v>
      </c>
      <c r="B47" s="18" t="s">
        <v>104</v>
      </c>
      <c r="C47" s="7">
        <v>68218.2</v>
      </c>
      <c r="D47" s="8">
        <v>183447.7</v>
      </c>
      <c r="E47" s="8">
        <v>95371.1</v>
      </c>
      <c r="F47" s="7">
        <f t="shared" si="1"/>
        <v>51.988168835041272</v>
      </c>
      <c r="G47" s="7">
        <f t="shared" si="2"/>
        <v>27152.900000000009</v>
      </c>
      <c r="H47" s="7">
        <f t="shared" si="3"/>
        <v>139.80301444482558</v>
      </c>
      <c r="I47" s="2"/>
      <c r="J47" s="2"/>
      <c r="K47" s="2"/>
      <c r="L47" s="2"/>
      <c r="M47" s="2"/>
    </row>
    <row r="48" spans="1:13" ht="25.2" customHeight="1">
      <c r="A48" s="6" t="s">
        <v>4</v>
      </c>
      <c r="B48" s="18" t="s">
        <v>69</v>
      </c>
      <c r="C48" s="7">
        <v>1353</v>
      </c>
      <c r="D48" s="8">
        <v>3908.3</v>
      </c>
      <c r="E48" s="8">
        <v>1713.3</v>
      </c>
      <c r="F48" s="7">
        <f t="shared" si="1"/>
        <v>43.837474093595681</v>
      </c>
      <c r="G48" s="7">
        <f t="shared" si="2"/>
        <v>360.29999999999995</v>
      </c>
      <c r="H48" s="7">
        <f t="shared" si="3"/>
        <v>126.62971175166297</v>
      </c>
      <c r="I48" s="2"/>
      <c r="J48" s="2"/>
      <c r="K48" s="2"/>
      <c r="L48" s="2"/>
      <c r="M48" s="2"/>
    </row>
    <row r="49" spans="1:13" ht="27" customHeight="1">
      <c r="A49" s="4" t="s">
        <v>87</v>
      </c>
      <c r="B49" s="17" t="s">
        <v>70</v>
      </c>
      <c r="C49" s="5">
        <f>C50</f>
        <v>4224.2</v>
      </c>
      <c r="D49" s="5">
        <f>D50+D51</f>
        <v>7219.7</v>
      </c>
      <c r="E49" s="5">
        <f>E50+E51</f>
        <v>5112</v>
      </c>
      <c r="F49" s="5">
        <f t="shared" si="1"/>
        <v>70.806266188345774</v>
      </c>
      <c r="G49" s="5">
        <f t="shared" si="2"/>
        <v>887.80000000000018</v>
      </c>
      <c r="H49" s="5">
        <f t="shared" si="3"/>
        <v>121.01699730126415</v>
      </c>
      <c r="I49" s="1"/>
      <c r="J49" s="1"/>
      <c r="K49" s="1"/>
      <c r="L49" s="1"/>
      <c r="M49" s="2"/>
    </row>
    <row r="50" spans="1:13" ht="18">
      <c r="A50" s="6" t="s">
        <v>3</v>
      </c>
      <c r="B50" s="18" t="s">
        <v>71</v>
      </c>
      <c r="C50" s="7">
        <v>4224.2</v>
      </c>
      <c r="D50" s="8">
        <v>5775.7</v>
      </c>
      <c r="E50" s="8">
        <v>3668</v>
      </c>
      <c r="F50" s="7">
        <f t="shared" si="1"/>
        <v>63.507453641982792</v>
      </c>
      <c r="G50" s="7">
        <f t="shared" si="2"/>
        <v>-556.19999999999982</v>
      </c>
      <c r="H50" s="7">
        <f t="shared" si="3"/>
        <v>86.833009800672329</v>
      </c>
      <c r="I50" s="2"/>
      <c r="J50" s="2"/>
      <c r="K50" s="2"/>
      <c r="L50" s="2"/>
      <c r="M50" s="2"/>
    </row>
    <row r="51" spans="1:13" s="12" customFormat="1" ht="18">
      <c r="A51" s="6" t="s">
        <v>111</v>
      </c>
      <c r="B51" s="18" t="s">
        <v>110</v>
      </c>
      <c r="C51" s="7"/>
      <c r="D51" s="8">
        <v>1444</v>
      </c>
      <c r="E51" s="8">
        <v>1444</v>
      </c>
      <c r="F51" s="7">
        <f t="shared" si="1"/>
        <v>100</v>
      </c>
      <c r="G51" s="7">
        <f t="shared" si="2"/>
        <v>1444</v>
      </c>
      <c r="H51" s="7"/>
      <c r="I51" s="2"/>
      <c r="J51" s="2"/>
      <c r="K51" s="2"/>
      <c r="L51" s="2"/>
      <c r="M51" s="2"/>
    </row>
    <row r="52" spans="1:13" ht="44.4" customHeight="1">
      <c r="A52" s="4" t="s">
        <v>88</v>
      </c>
      <c r="B52" s="17" t="s">
        <v>72</v>
      </c>
      <c r="C52" s="5">
        <f>C53</f>
        <v>3003</v>
      </c>
      <c r="D52" s="5">
        <f>D53</f>
        <v>47993.8</v>
      </c>
      <c r="E52" s="5">
        <f>E53</f>
        <v>4560.2</v>
      </c>
      <c r="F52" s="5">
        <f t="shared" si="1"/>
        <v>9.5016439623451348</v>
      </c>
      <c r="G52" s="5">
        <f t="shared" si="2"/>
        <v>1557.1999999999998</v>
      </c>
      <c r="H52" s="5">
        <f t="shared" si="3"/>
        <v>151.85481185481186</v>
      </c>
      <c r="I52" s="1"/>
      <c r="J52" s="1"/>
      <c r="K52" s="1"/>
      <c r="L52" s="1"/>
      <c r="M52" s="2"/>
    </row>
    <row r="53" spans="1:13" ht="28.2" customHeight="1">
      <c r="A53" s="6" t="s">
        <v>2</v>
      </c>
      <c r="B53" s="18" t="s">
        <v>73</v>
      </c>
      <c r="C53" s="7">
        <v>3003</v>
      </c>
      <c r="D53" s="8">
        <v>47993.8</v>
      </c>
      <c r="E53" s="8">
        <v>4560.2</v>
      </c>
      <c r="F53" s="7">
        <f t="shared" si="1"/>
        <v>9.5016439623451348</v>
      </c>
      <c r="G53" s="7">
        <f t="shared" si="2"/>
        <v>1557.1999999999998</v>
      </c>
      <c r="H53" s="7">
        <f t="shared" si="3"/>
        <v>151.85481185481186</v>
      </c>
      <c r="I53" s="2"/>
      <c r="J53" s="2"/>
      <c r="K53" s="2"/>
      <c r="L53" s="2"/>
      <c r="M53" s="2"/>
    </row>
    <row r="54" spans="1:13" ht="57.6" customHeight="1">
      <c r="A54" s="4" t="s">
        <v>89</v>
      </c>
      <c r="B54" s="17" t="s">
        <v>74</v>
      </c>
      <c r="C54" s="5">
        <f t="shared" ref="C54" si="8">C55+C56+C57</f>
        <v>5854.8</v>
      </c>
      <c r="D54" s="5">
        <f t="shared" ref="D54:E54" si="9">D55+D56+D57</f>
        <v>12295.7</v>
      </c>
      <c r="E54" s="5">
        <f t="shared" si="9"/>
        <v>6147.6</v>
      </c>
      <c r="F54" s="5">
        <f t="shared" si="1"/>
        <v>49.99796676887042</v>
      </c>
      <c r="G54" s="5">
        <f>E54-C54</f>
        <v>292.80000000000018</v>
      </c>
      <c r="H54" s="5">
        <f t="shared" si="3"/>
        <v>105.00102480016398</v>
      </c>
      <c r="I54" s="1"/>
      <c r="J54" s="1"/>
      <c r="K54" s="1"/>
      <c r="L54" s="1"/>
      <c r="M54" s="2"/>
    </row>
    <row r="55" spans="1:13" ht="36">
      <c r="A55" s="6" t="s">
        <v>1</v>
      </c>
      <c r="B55" s="18" t="s">
        <v>75</v>
      </c>
      <c r="C55" s="7">
        <v>5854.8</v>
      </c>
      <c r="D55" s="8">
        <v>12295.7</v>
      </c>
      <c r="E55" s="8">
        <v>6147.6</v>
      </c>
      <c r="F55" s="7">
        <f t="shared" si="1"/>
        <v>49.99796676887042</v>
      </c>
      <c r="G55" s="7">
        <f t="shared" si="2"/>
        <v>292.80000000000018</v>
      </c>
      <c r="H55" s="7">
        <f t="shared" si="3"/>
        <v>105.00102480016398</v>
      </c>
      <c r="I55" s="2"/>
      <c r="J55" s="2"/>
      <c r="K55" s="2"/>
      <c r="L55" s="2"/>
      <c r="M55" s="2"/>
    </row>
    <row r="56" spans="1:13" ht="36" hidden="1">
      <c r="A56" s="6" t="s">
        <v>0</v>
      </c>
      <c r="B56" s="18" t="s">
        <v>76</v>
      </c>
      <c r="C56" s="7"/>
      <c r="D56" s="8"/>
      <c r="E56" s="8"/>
      <c r="F56" s="7" t="e">
        <f t="shared" si="1"/>
        <v>#DIV/0!</v>
      </c>
      <c r="G56" s="7">
        <f t="shared" si="2"/>
        <v>0</v>
      </c>
      <c r="H56" s="7" t="e">
        <f t="shared" si="3"/>
        <v>#DIV/0!</v>
      </c>
      <c r="I56" s="2"/>
      <c r="J56" s="2"/>
      <c r="K56" s="2"/>
      <c r="L56" s="2"/>
      <c r="M56" s="2"/>
    </row>
    <row r="57" spans="1:13" s="12" customFormat="1" ht="54.6" hidden="1" customHeight="1">
      <c r="A57" s="6" t="s">
        <v>0</v>
      </c>
      <c r="B57" s="18" t="s">
        <v>76</v>
      </c>
      <c r="C57" s="7"/>
      <c r="D57" s="8"/>
      <c r="E57" s="8"/>
      <c r="F57" s="7" t="e">
        <f t="shared" si="1"/>
        <v>#DIV/0!</v>
      </c>
      <c r="G57" s="7">
        <f t="shared" si="2"/>
        <v>0</v>
      </c>
      <c r="H57" s="7" t="e">
        <f t="shared" si="3"/>
        <v>#DIV/0!</v>
      </c>
      <c r="I57" s="2"/>
      <c r="J57" s="2"/>
      <c r="K57" s="2"/>
      <c r="L57" s="2"/>
      <c r="M57" s="2"/>
    </row>
    <row r="58" spans="1:13" ht="17.399999999999999">
      <c r="A58" s="14" t="s">
        <v>32</v>
      </c>
      <c r="B58" s="17"/>
      <c r="C58" s="9">
        <f>C5+C13+C16+C22+C29+C36+C39+C44+C49+C52+C54+C27</f>
        <v>2131459.2000000002</v>
      </c>
      <c r="D58" s="20">
        <f>D5+D13+D16+D22+D29+D36+D39+D44+D49+D52+D54+D27</f>
        <v>4956973.8999999994</v>
      </c>
      <c r="E58" s="20">
        <f>E5+E13+E16+E22+E29+E36+E39+E44+E49+E52+E54+E27</f>
        <v>2357836.9</v>
      </c>
      <c r="F58" s="9">
        <f>E58/D58%</f>
        <v>47.566054362319726</v>
      </c>
      <c r="G58" s="9">
        <f t="shared" si="2"/>
        <v>226377.69999999972</v>
      </c>
      <c r="H58" s="9">
        <f t="shared" si="3"/>
        <v>110.62078504716392</v>
      </c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2024-07-10T06:17:57Z</cp:lastPrinted>
  <dcterms:created xsi:type="dcterms:W3CDTF">2016-08-16T06:24:10Z</dcterms:created>
  <dcterms:modified xsi:type="dcterms:W3CDTF">2024-07-19T12:55:41Z</dcterms:modified>
</cp:coreProperties>
</file>